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11835" activeTab="1"/>
  </bookViews>
  <sheets>
    <sheet name="OPĆI DIO" sheetId="4" r:id="rId1"/>
    <sheet name="Plan" sheetId="1" r:id="rId2"/>
    <sheet name="POSEBNI DIO" sheetId="5" r:id="rId3"/>
  </sheets>
  <definedNames>
    <definedName name="_xlnm.Print_Titles" localSheetId="1">Plan!$25:$25</definedName>
    <definedName name="_xlnm.Print_Area" localSheetId="0">'OPĆI DIO'!$B$1:$I$25</definedName>
    <definedName name="_xlnm.Print_Area" localSheetId="1">Plan!$B$1:$H$90</definedName>
  </definedNames>
  <calcPr calcId="125725"/>
</workbook>
</file>

<file path=xl/calcChain.xml><?xml version="1.0" encoding="utf-8"?>
<calcChain xmlns="http://schemas.openxmlformats.org/spreadsheetml/2006/main">
  <c r="F42" i="1"/>
  <c r="G42"/>
  <c r="H42"/>
  <c r="G39"/>
  <c r="H39"/>
  <c r="F88"/>
  <c r="F87" s="1"/>
  <c r="G87"/>
  <c r="H87"/>
  <c r="E88"/>
  <c r="E87" s="1"/>
  <c r="F84"/>
  <c r="F83" s="1"/>
  <c r="E84"/>
  <c r="E83" s="1"/>
  <c r="F80"/>
  <c r="F79" s="1"/>
  <c r="G80"/>
  <c r="G79" s="1"/>
  <c r="H80"/>
  <c r="H79"/>
  <c r="E80"/>
  <c r="E79" s="1"/>
  <c r="F71"/>
  <c r="F70" s="1"/>
  <c r="E75"/>
  <c r="E77"/>
  <c r="G74"/>
  <c r="H74"/>
  <c r="F75"/>
  <c r="F74" s="1"/>
  <c r="H70"/>
  <c r="G70"/>
  <c r="E71"/>
  <c r="E70" s="1"/>
  <c r="G59"/>
  <c r="H59"/>
  <c r="F60"/>
  <c r="E60"/>
  <c r="F67"/>
  <c r="E67"/>
  <c r="F65"/>
  <c r="E65"/>
  <c r="E74" l="1"/>
  <c r="E59"/>
  <c r="F59"/>
  <c r="F54"/>
  <c r="G49"/>
  <c r="H49"/>
  <c r="E54"/>
  <c r="F50"/>
  <c r="E50"/>
  <c r="E49" s="1"/>
  <c r="F45"/>
  <c r="F44" s="1"/>
  <c r="G45"/>
  <c r="G44" s="1"/>
  <c r="H45"/>
  <c r="H44" s="1"/>
  <c r="E45"/>
  <c r="E44" s="1"/>
  <c r="F40"/>
  <c r="F39" s="1"/>
  <c r="E40"/>
  <c r="F37"/>
  <c r="G37"/>
  <c r="H37"/>
  <c r="E37"/>
  <c r="F35"/>
  <c r="F33"/>
  <c r="H32"/>
  <c r="E33"/>
  <c r="F29"/>
  <c r="F28" s="1"/>
  <c r="E29"/>
  <c r="E28" s="1"/>
  <c r="F32" l="1"/>
  <c r="F49"/>
  <c r="G32"/>
  <c r="H15"/>
  <c r="H10"/>
  <c r="G15"/>
  <c r="G10"/>
  <c r="F15"/>
  <c r="F10"/>
  <c r="E42"/>
  <c r="E39" s="1"/>
  <c r="F31" l="1"/>
  <c r="F27"/>
  <c r="F26" s="1"/>
  <c r="E13"/>
  <c r="E15"/>
  <c r="E69"/>
  <c r="E10" l="1"/>
  <c r="H13"/>
  <c r="G13"/>
  <c r="I21" i="4" l="1"/>
  <c r="H21"/>
  <c r="G21"/>
  <c r="H83" i="1"/>
  <c r="H69"/>
  <c r="G83"/>
  <c r="G14" l="1"/>
  <c r="G69"/>
  <c r="H16" i="4"/>
  <c r="H15" s="1"/>
  <c r="I16"/>
  <c r="I15" s="1"/>
  <c r="G12" i="1"/>
  <c r="H12"/>
  <c r="H8"/>
  <c r="G8"/>
  <c r="G11"/>
  <c r="H14"/>
  <c r="H82"/>
  <c r="I11" i="4" s="1"/>
  <c r="G82" i="1"/>
  <c r="H11" i="4" s="1"/>
  <c r="H48" i="1"/>
  <c r="H7"/>
  <c r="G48"/>
  <c r="G7"/>
  <c r="H11" l="1"/>
  <c r="H27"/>
  <c r="H26" s="1"/>
  <c r="H31"/>
  <c r="G31"/>
  <c r="G27"/>
  <c r="G26" s="1"/>
  <c r="G9"/>
  <c r="F13"/>
  <c r="H9"/>
  <c r="G47"/>
  <c r="H10" i="4" s="1"/>
  <c r="H9" s="1"/>
  <c r="H47" i="1"/>
  <c r="I10" i="4" s="1"/>
  <c r="I9" s="1"/>
  <c r="E14" i="1"/>
  <c r="F69"/>
  <c r="F14" l="1"/>
  <c r="F12"/>
  <c r="G16" i="4"/>
  <c r="E7" i="1"/>
  <c r="I7" i="4"/>
  <c r="I6" s="1"/>
  <c r="I12" s="1"/>
  <c r="I23" s="1"/>
  <c r="H7"/>
  <c r="H6" s="1"/>
  <c r="H12" s="1"/>
  <c r="H23" s="1"/>
  <c r="E12" i="1"/>
  <c r="E48"/>
  <c r="F9"/>
  <c r="F48"/>
  <c r="F82"/>
  <c r="G11" i="4" s="1"/>
  <c r="E82" i="1"/>
  <c r="F11" l="1"/>
  <c r="F7"/>
  <c r="G15" i="4"/>
  <c r="E9" i="1"/>
  <c r="E19" s="1"/>
  <c r="E11"/>
  <c r="E47"/>
  <c r="F47"/>
  <c r="G10" i="4" s="1"/>
  <c r="G9" s="1"/>
  <c r="H25" i="1" l="1"/>
  <c r="G25"/>
  <c r="F25"/>
  <c r="E25"/>
  <c r="F19" l="1"/>
  <c r="F16" s="1"/>
  <c r="F6"/>
  <c r="G6"/>
  <c r="H6"/>
  <c r="H19"/>
  <c r="H16" s="1"/>
  <c r="G19"/>
  <c r="G16" s="1"/>
  <c r="E35"/>
  <c r="E32" s="1"/>
  <c r="G7" i="4" l="1"/>
  <c r="G6" s="1"/>
  <c r="G12" s="1"/>
  <c r="G23" s="1"/>
  <c r="E31" i="1"/>
  <c r="E27"/>
  <c r="E26" s="1"/>
  <c r="E8"/>
  <c r="E6" l="1"/>
  <c r="E18"/>
  <c r="E16" s="1"/>
</calcChain>
</file>

<file path=xl/sharedStrings.xml><?xml version="1.0" encoding="utf-8"?>
<sst xmlns="http://schemas.openxmlformats.org/spreadsheetml/2006/main" count="240" uniqueCount="112">
  <si>
    <t>GRADSKA KNJIŽNICA SAMOBOR</t>
  </si>
  <si>
    <t>IZVOR</t>
  </si>
  <si>
    <t>PRIHODI / PRIMICI</t>
  </si>
  <si>
    <t>IZVOR  1.1. GRAD SAMOBOR-  OPĆI PRIHODI I  PRIMICI</t>
  </si>
  <si>
    <t xml:space="preserve">IZVOR  2.3. GRADSKA KNJIŽNICA- VLASTITI PRIHODI    </t>
  </si>
  <si>
    <t xml:space="preserve">IZVOR  4.2. GRADSKA KNJIŽNICA - PRIHODI OD POMOĆI             </t>
  </si>
  <si>
    <t xml:space="preserve">IZVOR  5.3. GRADSKA KNJIŽNICA-PRIHODI OD DONACIJA             </t>
  </si>
  <si>
    <t>RASHODI / IZDACI</t>
  </si>
  <si>
    <t>POZICIJA</t>
  </si>
  <si>
    <t>OPIS POZICIJE</t>
  </si>
  <si>
    <t>PRIHOD</t>
  </si>
  <si>
    <t>PRORAČUNSKI KORISNIK-GRADSKA KNJIŽNICA</t>
  </si>
  <si>
    <t>Prihodi iz nadležnog proračuna za financiranje rashoda poslovanja</t>
  </si>
  <si>
    <t>IZVOR  2.3. GRADSKA KNJIŽNICA- VLASTITI PRIHODI</t>
  </si>
  <si>
    <t>GKS - prihodi od kamata</t>
  </si>
  <si>
    <t>GKS - višak prihoda</t>
  </si>
  <si>
    <t>IZVOR  4.2. GRADSKA KNJIŽNICA - PRIHODI OD POMOĆI</t>
  </si>
  <si>
    <t>GKS - tekuće pomoći</t>
  </si>
  <si>
    <t>RASHOD</t>
  </si>
  <si>
    <t>Aktivnost A404001 Redovna djelatnost</t>
  </si>
  <si>
    <t>Aktivnost A404005 Ostali posebni programi</t>
  </si>
  <si>
    <t>Kapitalni projekt K404001 Nabava oprema i knjige</t>
  </si>
  <si>
    <t>Plan 2020</t>
  </si>
  <si>
    <t>Plan 2021</t>
  </si>
  <si>
    <t>VIŠAK / MANJAK</t>
  </si>
  <si>
    <t>PRORAČUNSKI KORISNIK-GRADSKA KNJIŽNICA - vlastiti izvori</t>
  </si>
  <si>
    <t>OPĆI DIO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</si>
  <si>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</si>
  <si>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</si>
  <si>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</si>
  <si>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</si>
  <si>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</si>
  <si>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</si>
  <si>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</si>
  <si>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</si>
  <si>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</si>
  <si>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</si>
  <si>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</si>
  <si>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</si>
  <si>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</si>
  <si>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2019
 II izmjene i dopune</t>
  </si>
  <si>
    <t>Plan 2022</t>
  </si>
  <si>
    <t>GKS - nagrade</t>
  </si>
  <si>
    <t>PRIJEDLOG FINANCIJSKOG PLANA (proračunski korisnik) ZA 2020. I PROJEKCIJA PLANA ZA  2021. I 2022. GODINU</t>
  </si>
  <si>
    <t>Prijedlog plana 
za 2020.</t>
  </si>
  <si>
    <t>Projekcija plana
za 2021.</t>
  </si>
  <si>
    <t>Projekcija plana 
za 2022.</t>
  </si>
  <si>
    <t>Prijedlog plana proračuna za 2020-2022.g</t>
  </si>
  <si>
    <t xml:space="preserve"> </t>
  </si>
  <si>
    <t>Prihodi iz nadležnog proračuna za financiranje rashoda poslovanja i za nabavu nefinancijske imovine</t>
  </si>
  <si>
    <t>GKS - prihodi od prodaje knjiga i pruženih usluga</t>
  </si>
  <si>
    <t>RAČUN</t>
  </si>
  <si>
    <t>GKS - Rashodi za zaposlene</t>
  </si>
  <si>
    <t>GKS - Materijalni rashodi</t>
  </si>
  <si>
    <t>GKS - Plaće (Bruto)</t>
  </si>
  <si>
    <t>GKS - Ostali rashodi za zaposlene</t>
  </si>
  <si>
    <t>GKS - Doprinosi na plaće</t>
  </si>
  <si>
    <t>GKS - Naknade troškova zaposlenima</t>
  </si>
  <si>
    <t>GKS - Rashodi za usluge</t>
  </si>
  <si>
    <t>GKS - Financijski rashodi</t>
  </si>
  <si>
    <t>GKS - Ostali financijski rashodi</t>
  </si>
  <si>
    <t>GKS - Rashodi za nabavu proizvedene dugotrajne imovine</t>
  </si>
  <si>
    <t>GKS - Postrojenja i oprema</t>
  </si>
  <si>
    <t>GKS - Rashodi za materijal i energiju</t>
  </si>
  <si>
    <t>GKS - Ostali nespomenuti rashodi poslovanja</t>
  </si>
  <si>
    <t>GKS - Knjige, umjetnička djela i ostale izložbene vrijednosti</t>
  </si>
  <si>
    <t>POSEBNI DIO</t>
  </si>
  <si>
    <t>PLAN</t>
  </si>
  <si>
    <t>PROJEKCIJA</t>
  </si>
  <si>
    <t>BROJ KONTA</t>
  </si>
  <si>
    <t>VRSTA PRIHODA / PRIMITAKA</t>
  </si>
  <si>
    <t>2020</t>
  </si>
  <si>
    <t>2021</t>
  </si>
  <si>
    <t>2022</t>
  </si>
  <si>
    <t xml:space="preserve">UKUPNO RASHODI / IZDACI	</t>
  </si>
  <si>
    <t>Korisnik 001 GRADSKA KNJIŽNICA</t>
  </si>
  <si>
    <t>Razdjel 004 UPRAVNI ODJEL ZA DRUŠTVENE DJELATNOSTI</t>
  </si>
  <si>
    <t>Glava 00420 KULTURA</t>
  </si>
  <si>
    <t>26320 Gradska knjižnica Samobor</t>
  </si>
  <si>
    <t>Program 4040 JAVNE POTREBE U KULTURI</t>
  </si>
  <si>
    <t>FUNKCIJSKA KLASIFIKACIJA 0820 Službe kulture</t>
  </si>
  <si>
    <t>Izvor 1.1. GRAD SAMOBOR-  Opći prihodi i  primici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</si>
  <si>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</si>
  <si>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</si>
  <si>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</si>
  <si>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</si>
  <si>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</si>
  <si>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</si>
  <si>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</si>
  <si>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</si>
  <si>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</si>
  <si>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</si>
  <si>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</si>
  <si>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</si>
  <si>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</si>
  <si>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</si>
  <si>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</si>
  <si>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</si>
  <si>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</si>
  <si>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</si>
  <si>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Izvor 2.3. GRADSKA KNJIŽNICA- VLASTITI PRIHODI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</si>
  <si>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</si>
  <si>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</si>
  <si>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</si>
  <si>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</si>
  <si>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</si>
  <si>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</si>
  <si>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</si>
  <si>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</si>
  <si>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Izvor 4.2. GRADSKA KNJIŽNICA - PRIHODI OD POMOĆI</t>
  </si>
  <si>
    <t>424</t>
  </si>
  <si>
    <t>Knjige, umjetnička djela i ostale izložbene vrijednosti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</si>
</sst>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28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</font>
    <font>
      <b/>
      <sz val="10"/>
      <color indexed="8"/>
      <name val="Arial"/>
    </font>
    <font>
      <b/>
      <sz val="10"/>
      <color indexed="9"/>
      <name val="Arial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rgb="FFFEDE01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7" fillId="0" borderId="0"/>
    <xf numFmtId="0" fontId="8" fillId="0" borderId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7" borderId="4" xfId="0" applyFill="1" applyBorder="1" applyAlignment="1">
      <alignment vertical="center"/>
    </xf>
    <xf numFmtId="0" fontId="0" fillId="7" borderId="4" xfId="0" applyFill="1" applyBorder="1" applyAlignment="1">
      <alignment horizontal="center" vertical="center"/>
    </xf>
    <xf numFmtId="43" fontId="0" fillId="7" borderId="4" xfId="0" applyNumberFormat="1" applyFill="1" applyBorder="1" applyAlignment="1">
      <alignment horizontal="center" vertical="center" wrapText="1"/>
    </xf>
    <xf numFmtId="43" fontId="0" fillId="7" borderId="4" xfId="0" applyNumberForma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43" fontId="5" fillId="0" borderId="1" xfId="0" applyNumberFormat="1" applyFont="1" applyFill="1" applyBorder="1" applyAlignment="1">
      <alignment horizontal="right" vertical="center"/>
    </xf>
    <xf numFmtId="43" fontId="6" fillId="2" borderId="0" xfId="0" applyNumberFormat="1" applyFont="1" applyFill="1" applyBorder="1" applyAlignment="1">
      <alignment horizontal="right" vertical="center"/>
    </xf>
    <xf numFmtId="43" fontId="6" fillId="3" borderId="0" xfId="0" applyNumberFormat="1" applyFont="1" applyFill="1" applyBorder="1" applyAlignment="1">
      <alignment horizontal="right" vertical="center"/>
    </xf>
    <xf numFmtId="43" fontId="6" fillId="4" borderId="0" xfId="0" applyNumberFormat="1" applyFont="1" applyFill="1" applyBorder="1" applyAlignment="1">
      <alignment horizontal="right" vertical="center"/>
    </xf>
    <xf numFmtId="43" fontId="6" fillId="5" borderId="0" xfId="0" applyNumberFormat="1" applyFont="1" applyFill="1" applyBorder="1" applyAlignment="1">
      <alignment horizontal="right" vertical="center"/>
    </xf>
    <xf numFmtId="43" fontId="1" fillId="0" borderId="3" xfId="0" applyNumberFormat="1" applyFont="1" applyBorder="1" applyAlignment="1">
      <alignment horizontal="right" vertical="center"/>
    </xf>
    <xf numFmtId="43" fontId="2" fillId="6" borderId="5" xfId="0" applyNumberFormat="1" applyFont="1" applyFill="1" applyBorder="1" applyAlignment="1">
      <alignment vertical="center"/>
    </xf>
    <xf numFmtId="43" fontId="0" fillId="0" borderId="2" xfId="0" applyNumberFormat="1" applyBorder="1" applyAlignment="1">
      <alignment vertical="center"/>
    </xf>
    <xf numFmtId="43" fontId="0" fillId="0" borderId="4" xfId="0" applyNumberFormat="1" applyBorder="1" applyAlignment="1">
      <alignment vertical="center"/>
    </xf>
    <xf numFmtId="43" fontId="1" fillId="0" borderId="3" xfId="0" applyNumberFormat="1" applyFont="1" applyBorder="1" applyAlignment="1">
      <alignment vertical="center"/>
    </xf>
    <xf numFmtId="43" fontId="2" fillId="6" borderId="2" xfId="0" applyNumberFormat="1" applyFont="1" applyFill="1" applyBorder="1" applyAlignment="1">
      <alignment vertical="center"/>
    </xf>
    <xf numFmtId="0" fontId="2" fillId="8" borderId="5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vertical="center"/>
    </xf>
    <xf numFmtId="43" fontId="2" fillId="8" borderId="5" xfId="0" applyNumberFormat="1" applyFont="1" applyFill="1" applyBorder="1" applyAlignment="1">
      <alignment vertical="center"/>
    </xf>
    <xf numFmtId="0" fontId="11" fillId="9" borderId="0" xfId="1" applyNumberFormat="1" applyFont="1" applyFill="1" applyBorder="1" applyAlignment="1" applyProtection="1"/>
    <xf numFmtId="0" fontId="13" fillId="9" borderId="0" xfId="1" applyNumberFormat="1" applyFont="1" applyFill="1" applyBorder="1" applyAlignment="1" applyProtection="1"/>
    <xf numFmtId="0" fontId="12" fillId="9" borderId="0" xfId="1" applyNumberFormat="1" applyFont="1" applyFill="1" applyBorder="1" applyAlignment="1" applyProtection="1">
      <alignment horizontal="left" wrapText="1"/>
    </xf>
    <xf numFmtId="0" fontId="14" fillId="9" borderId="0" xfId="1" applyNumberFormat="1" applyFont="1" applyFill="1" applyBorder="1" applyAlignment="1" applyProtection="1">
      <alignment wrapText="1"/>
    </xf>
    <xf numFmtId="0" fontId="16" fillId="9" borderId="10" xfId="1" applyNumberFormat="1" applyFont="1" applyFill="1" applyBorder="1" applyAlignment="1" applyProtection="1">
      <alignment horizontal="center" wrapText="1"/>
    </xf>
    <xf numFmtId="0" fontId="16" fillId="9" borderId="10" xfId="1" applyNumberFormat="1" applyFont="1" applyFill="1" applyBorder="1" applyAlignment="1" applyProtection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3" fontId="15" fillId="10" borderId="10" xfId="1" applyNumberFormat="1" applyFont="1" applyFill="1" applyBorder="1" applyAlignment="1">
      <alignment horizontal="right"/>
    </xf>
    <xf numFmtId="0" fontId="16" fillId="9" borderId="0" xfId="1" applyFont="1" applyFill="1" applyBorder="1" applyAlignment="1">
      <alignment horizontal="center" vertical="center" wrapText="1"/>
    </xf>
    <xf numFmtId="3" fontId="15" fillId="9" borderId="10" xfId="1" applyNumberFormat="1" applyFont="1" applyFill="1" applyBorder="1" applyAlignment="1">
      <alignment horizontal="right"/>
    </xf>
    <xf numFmtId="0" fontId="18" fillId="10" borderId="8" xfId="1" applyFont="1" applyFill="1" applyBorder="1" applyAlignment="1">
      <alignment horizontal="left"/>
    </xf>
    <xf numFmtId="0" fontId="20" fillId="10" borderId="1" xfId="1" applyNumberFormat="1" applyFont="1" applyFill="1" applyBorder="1" applyAlignment="1" applyProtection="1"/>
    <xf numFmtId="3" fontId="11" fillId="9" borderId="0" xfId="1" applyNumberFormat="1" applyFont="1" applyFill="1" applyBorder="1" applyAlignment="1" applyProtection="1"/>
    <xf numFmtId="3" fontId="15" fillId="10" borderId="10" xfId="1" applyNumberFormat="1" applyFont="1" applyFill="1" applyBorder="1" applyAlignment="1" applyProtection="1">
      <alignment horizontal="right" wrapText="1"/>
    </xf>
    <xf numFmtId="0" fontId="15" fillId="9" borderId="8" xfId="1" quotePrefix="1" applyFont="1" applyFill="1" applyBorder="1" applyAlignment="1">
      <alignment horizontal="left" wrapText="1"/>
    </xf>
    <xf numFmtId="0" fontId="15" fillId="9" borderId="1" xfId="1" quotePrefix="1" applyFont="1" applyFill="1" applyBorder="1" applyAlignment="1">
      <alignment horizontal="left" wrapText="1"/>
    </xf>
    <xf numFmtId="0" fontId="15" fillId="9" borderId="1" xfId="1" quotePrefix="1" applyFont="1" applyFill="1" applyBorder="1" applyAlignment="1">
      <alignment horizontal="center" wrapText="1"/>
    </xf>
    <xf numFmtId="0" fontId="15" fillId="9" borderId="1" xfId="1" quotePrefix="1" applyNumberFormat="1" applyFont="1" applyFill="1" applyBorder="1" applyAlignment="1" applyProtection="1">
      <alignment horizontal="left"/>
    </xf>
    <xf numFmtId="3" fontId="15" fillId="10" borderId="8" xfId="1" quotePrefix="1" applyNumberFormat="1" applyFont="1" applyFill="1" applyBorder="1" applyAlignment="1">
      <alignment horizontal="right"/>
    </xf>
    <xf numFmtId="0" fontId="14" fillId="9" borderId="0" xfId="1" applyNumberFormat="1" applyFont="1" applyFill="1" applyBorder="1" applyAlignment="1" applyProtection="1"/>
    <xf numFmtId="3" fontId="14" fillId="9" borderId="0" xfId="1" applyNumberFormat="1" applyFont="1" applyFill="1" applyBorder="1" applyAlignment="1" applyProtection="1"/>
    <xf numFmtId="0" fontId="21" fillId="9" borderId="0" xfId="1" applyNumberFormat="1" applyFont="1" applyFill="1" applyBorder="1" applyAlignment="1" applyProtection="1"/>
    <xf numFmtId="0" fontId="12" fillId="9" borderId="0" xfId="1" quotePrefix="1" applyNumberFormat="1" applyFont="1" applyFill="1" applyBorder="1" applyAlignment="1" applyProtection="1">
      <alignment horizontal="left" wrapText="1"/>
    </xf>
    <xf numFmtId="0" fontId="11" fillId="9" borderId="0" xfId="1" applyNumberFormat="1" applyFont="1" applyFill="1" applyBorder="1" applyAlignment="1" applyProtection="1">
      <alignment horizontal="center"/>
    </xf>
    <xf numFmtId="0" fontId="23" fillId="9" borderId="0" xfId="1" applyNumberFormat="1" applyFont="1" applyFill="1" applyBorder="1" applyAlignment="1" applyProtection="1"/>
    <xf numFmtId="0" fontId="11" fillId="9" borderId="0" xfId="1" applyNumberFormat="1" applyFont="1" applyFill="1" applyBorder="1" applyAlignment="1" applyProtection="1">
      <alignment horizontal="right"/>
    </xf>
    <xf numFmtId="3" fontId="16" fillId="9" borderId="0" xfId="1" applyNumberFormat="1" applyFont="1" applyFill="1" applyBorder="1" applyAlignment="1" applyProtection="1"/>
    <xf numFmtId="3" fontId="15" fillId="10" borderId="10" xfId="1" quotePrefix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3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3" fontId="3" fillId="0" borderId="2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43" fontId="3" fillId="0" borderId="2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4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43" fontId="3" fillId="3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43" fontId="3" fillId="2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43" fontId="3" fillId="4" borderId="2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43" fontId="5" fillId="5" borderId="0" xfId="0" applyNumberFormat="1" applyFont="1" applyFill="1" applyBorder="1" applyAlignment="1">
      <alignment horizontal="right" vertical="center"/>
    </xf>
    <xf numFmtId="0" fontId="5" fillId="7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/>
    </xf>
    <xf numFmtId="0" fontId="25" fillId="0" borderId="0" xfId="0" applyFont="1"/>
    <xf numFmtId="0" fontId="25" fillId="0" borderId="0" xfId="0" applyFont="1" applyAlignment="1">
      <alignment wrapText="1"/>
    </xf>
    <xf numFmtId="4" fontId="25" fillId="0" borderId="0" xfId="0" applyNumberFormat="1" applyFont="1"/>
    <xf numFmtId="0" fontId="26" fillId="11" borderId="0" xfId="0" applyFont="1" applyFill="1"/>
    <xf numFmtId="4" fontId="26" fillId="11" borderId="0" xfId="0" applyNumberFormat="1" applyFont="1" applyFill="1"/>
    <xf numFmtId="0" fontId="27" fillId="12" borderId="0" xfId="0" applyFont="1" applyFill="1"/>
    <xf numFmtId="4" fontId="27" fillId="12" borderId="0" xfId="0" applyNumberFormat="1" applyFont="1" applyFill="1"/>
    <xf numFmtId="0" fontId="27" fillId="13" borderId="0" xfId="0" applyFont="1" applyFill="1"/>
    <xf numFmtId="4" fontId="27" fillId="13" borderId="0" xfId="0" applyNumberFormat="1" applyFont="1" applyFill="1"/>
    <xf numFmtId="0" fontId="27" fillId="14" borderId="0" xfId="0" applyFont="1" applyFill="1"/>
    <xf numFmtId="4" fontId="27" fillId="14" borderId="0" xfId="0" applyNumberFormat="1" applyFont="1" applyFill="1"/>
    <xf numFmtId="0" fontId="26" fillId="15" borderId="0" xfId="0" applyFont="1" applyFill="1"/>
    <xf numFmtId="4" fontId="26" fillId="15" borderId="0" xfId="0" applyNumberFormat="1" applyFont="1" applyFill="1"/>
    <xf numFmtId="0" fontId="26" fillId="16" borderId="0" xfId="0" applyFont="1" applyFill="1"/>
    <xf numFmtId="4" fontId="26" fillId="16" borderId="0" xfId="0" applyNumberFormat="1" applyFont="1" applyFill="1"/>
    <xf numFmtId="0" fontId="26" fillId="17" borderId="0" xfId="0" applyFont="1" applyFill="1"/>
    <xf numFmtId="4" fontId="26" fillId="17" borderId="0" xfId="0" applyNumberFormat="1" applyFont="1" applyFill="1"/>
    <xf numFmtId="0" fontId="26" fillId="18" borderId="0" xfId="0" applyFont="1" applyFill="1"/>
    <xf numFmtId="4" fontId="26" fillId="18" borderId="0" xfId="0" applyNumberFormat="1" applyFont="1" applyFill="1"/>
    <xf numFmtId="0" fontId="0" fillId="0" borderId="0" xfId="0" applyAlignment="1">
      <alignment wrapText="1"/>
    </xf>
    <xf numFmtId="4" fontId="0" fillId="0" borderId="0" xfId="0" applyNumberFormat="1"/>
    <xf numFmtId="0" fontId="18" fillId="9" borderId="8" xfId="1" quotePrefix="1" applyNumberFormat="1" applyFont="1" applyFill="1" applyBorder="1" applyAlignment="1" applyProtection="1">
      <alignment horizontal="left" wrapText="1"/>
    </xf>
    <xf numFmtId="0" fontId="19" fillId="9" borderId="1" xfId="1" applyNumberFormat="1" applyFont="1" applyFill="1" applyBorder="1" applyAlignment="1" applyProtection="1">
      <alignment wrapText="1"/>
    </xf>
    <xf numFmtId="0" fontId="22" fillId="9" borderId="0" xfId="1" applyNumberFormat="1" applyFont="1" applyFill="1" applyBorder="1" applyAlignment="1" applyProtection="1">
      <alignment wrapText="1"/>
    </xf>
    <xf numFmtId="0" fontId="9" fillId="9" borderId="0" xfId="1" applyNumberFormat="1" applyFill="1" applyBorder="1" applyAlignment="1" applyProtection="1">
      <alignment wrapText="1"/>
    </xf>
    <xf numFmtId="0" fontId="15" fillId="9" borderId="8" xfId="1" quotePrefix="1" applyFont="1" applyFill="1" applyBorder="1" applyAlignment="1">
      <alignment horizontal="center" wrapText="1"/>
    </xf>
    <xf numFmtId="0" fontId="15" fillId="9" borderId="1" xfId="1" quotePrefix="1" applyFont="1" applyFill="1" applyBorder="1" applyAlignment="1">
      <alignment horizontal="center" wrapText="1"/>
    </xf>
    <xf numFmtId="0" fontId="15" fillId="9" borderId="9" xfId="1" quotePrefix="1" applyFont="1" applyFill="1" applyBorder="1" applyAlignment="1">
      <alignment horizontal="center" wrapText="1"/>
    </xf>
    <xf numFmtId="0" fontId="15" fillId="10" borderId="8" xfId="1" applyNumberFormat="1" applyFont="1" applyFill="1" applyBorder="1" applyAlignment="1" applyProtection="1">
      <alignment horizontal="left" wrapText="1"/>
    </xf>
    <xf numFmtId="0" fontId="15" fillId="10" borderId="1" xfId="1" applyNumberFormat="1" applyFont="1" applyFill="1" applyBorder="1" applyAlignment="1" applyProtection="1">
      <alignment horizontal="left" wrapText="1"/>
    </xf>
    <xf numFmtId="0" fontId="15" fillId="10" borderId="9" xfId="1" applyNumberFormat="1" applyFont="1" applyFill="1" applyBorder="1" applyAlignment="1" applyProtection="1">
      <alignment horizontal="left" wrapText="1"/>
    </xf>
    <xf numFmtId="0" fontId="12" fillId="9" borderId="0" xfId="1" quotePrefix="1" applyNumberFormat="1" applyFont="1" applyFill="1" applyBorder="1" applyAlignment="1" applyProtection="1">
      <alignment horizontal="center" vertical="center" wrapText="1"/>
    </xf>
    <xf numFmtId="0" fontId="14" fillId="9" borderId="0" xfId="1" applyNumberFormat="1" applyFont="1" applyFill="1" applyBorder="1" applyAlignment="1" applyProtection="1">
      <alignment horizontal="center" vertical="center" wrapText="1"/>
    </xf>
    <xf numFmtId="0" fontId="11" fillId="9" borderId="0" xfId="1" applyNumberFormat="1" applyFont="1" applyFill="1" applyBorder="1" applyAlignment="1" applyProtection="1"/>
    <xf numFmtId="0" fontId="18" fillId="9" borderId="8" xfId="1" applyNumberFormat="1" applyFont="1" applyFill="1" applyBorder="1" applyAlignment="1" applyProtection="1">
      <alignment horizontal="left" wrapText="1"/>
    </xf>
    <xf numFmtId="0" fontId="18" fillId="10" borderId="8" xfId="1" quotePrefix="1" applyNumberFormat="1" applyFont="1" applyFill="1" applyBorder="1" applyAlignment="1" applyProtection="1">
      <alignment horizontal="left" wrapText="1"/>
    </xf>
    <xf numFmtId="0" fontId="19" fillId="10" borderId="1" xfId="1" applyNumberFormat="1" applyFont="1" applyFill="1" applyBorder="1" applyAlignment="1" applyProtection="1">
      <alignment wrapText="1"/>
    </xf>
    <xf numFmtId="0" fontId="18" fillId="9" borderId="8" xfId="1" quotePrefix="1" applyFont="1" applyFill="1" applyBorder="1" applyAlignment="1">
      <alignment horizontal="left"/>
    </xf>
    <xf numFmtId="0" fontId="20" fillId="9" borderId="1" xfId="1" applyNumberFormat="1" applyFont="1" applyFill="1" applyBorder="1" applyAlignment="1" applyProtection="1"/>
    <xf numFmtId="0" fontId="20" fillId="9" borderId="1" xfId="1" applyNumberFormat="1" applyFont="1" applyFill="1" applyBorder="1" applyAlignment="1" applyProtection="1">
      <alignment wrapText="1"/>
    </xf>
    <xf numFmtId="0" fontId="12" fillId="9" borderId="0" xfId="1" applyNumberFormat="1" applyFont="1" applyFill="1" applyBorder="1" applyAlignment="1" applyProtection="1">
      <alignment horizontal="center" vertical="center" wrapText="1"/>
    </xf>
    <xf numFmtId="0" fontId="10" fillId="9" borderId="0" xfId="1" applyNumberFormat="1" applyFont="1" applyFill="1" applyBorder="1" applyAlignment="1" applyProtection="1">
      <alignment horizontal="left"/>
    </xf>
    <xf numFmtId="0" fontId="12" fillId="9" borderId="0" xfId="1" applyNumberFormat="1" applyFont="1" applyFill="1" applyBorder="1" applyAlignment="1" applyProtection="1">
      <alignment horizontal="center" vertical="top" wrapText="1"/>
    </xf>
    <xf numFmtId="0" fontId="11" fillId="9" borderId="0" xfId="1" applyNumberFormat="1" applyFont="1" applyFill="1" applyBorder="1" applyAlignment="1" applyProtection="1">
      <alignment vertical="center" wrapText="1"/>
    </xf>
    <xf numFmtId="0" fontId="24" fillId="7" borderId="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Border="1" applyAlignment="1" applyProtection="1">
      <alignment horizontal="center"/>
    </xf>
    <xf numFmtId="0" fontId="0" fillId="0" borderId="0" xfId="0"/>
  </cellXfs>
  <cellStyles count="4">
    <cellStyle name="Normal 2" xfId="2"/>
    <cellStyle name="Normalno 2" xfId="3"/>
    <cellStyle name="Normalno 3" xfId="1"/>
    <cellStyle name="Obično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B1:L44"/>
  <sheetViews>
    <sheetView zoomScaleNormal="100" zoomScaleSheetLayoutView="100" workbookViewId="0">
      <selection activeCell="B21" sqref="B21:F21"/>
    </sheetView>
  </sheetViews>
  <sheetFormatPr defaultColWidth="11.42578125" defaultRowHeight="12.75"/>
  <cols>
    <col min="1" max="1" width="6.28515625" style="42" customWidth="1"/>
    <col min="2" max="3" width="4.28515625" style="42" customWidth="1"/>
    <col min="4" max="4" width="5.5703125" style="42" customWidth="1"/>
    <col min="5" max="5" width="5.28515625" style="65" customWidth="1"/>
    <col min="6" max="6" width="44.7109375" style="42" customWidth="1"/>
    <col min="7" max="7" width="15.85546875" style="42" bestFit="1" customWidth="1"/>
    <col min="8" max="8" width="17.28515625" style="42" customWidth="1"/>
    <col min="9" max="9" width="16.7109375" style="42" customWidth="1"/>
    <col min="10" max="10" width="11.42578125" style="42"/>
    <col min="11" max="11" width="16.28515625" style="42" bestFit="1" customWidth="1"/>
    <col min="12" max="12" width="21.7109375" style="42" bestFit="1" customWidth="1"/>
    <col min="13" max="16384" width="11.42578125" style="42"/>
  </cols>
  <sheetData>
    <row r="1" spans="2:11" ht="15">
      <c r="B1" s="141"/>
      <c r="C1" s="141"/>
      <c r="D1" s="141"/>
      <c r="E1" s="141"/>
      <c r="F1" s="141"/>
      <c r="G1" s="141"/>
      <c r="H1" s="141"/>
      <c r="I1" s="141"/>
    </row>
    <row r="2" spans="2:11" ht="64.5" customHeight="1">
      <c r="B2" s="142" t="s">
        <v>43</v>
      </c>
      <c r="C2" s="142"/>
      <c r="D2" s="142"/>
      <c r="E2" s="142"/>
      <c r="F2" s="142"/>
      <c r="G2" s="142"/>
      <c r="H2" s="142"/>
      <c r="I2" s="142"/>
    </row>
    <row r="3" spans="2:11" s="43" customFormat="1" ht="26.25" customHeight="1">
      <c r="B3" s="140" t="s">
        <v>26</v>
      </c>
      <c r="C3" s="140"/>
      <c r="D3" s="140"/>
      <c r="E3" s="140"/>
      <c r="F3" s="140"/>
      <c r="G3" s="140"/>
      <c r="H3" s="143"/>
      <c r="I3" s="143"/>
    </row>
    <row r="4" spans="2:11" ht="15.75" customHeight="1">
      <c r="B4" s="44"/>
      <c r="C4" s="45"/>
      <c r="D4" s="45"/>
      <c r="E4" s="45"/>
      <c r="F4" s="45"/>
    </row>
    <row r="5" spans="2:11" ht="27.75" customHeight="1">
      <c r="B5" s="125"/>
      <c r="C5" s="126"/>
      <c r="D5" s="126"/>
      <c r="E5" s="126"/>
      <c r="F5" s="127"/>
      <c r="G5" s="46" t="s">
        <v>44</v>
      </c>
      <c r="H5" s="46" t="s">
        <v>45</v>
      </c>
      <c r="I5" s="47" t="s">
        <v>46</v>
      </c>
      <c r="J5" s="48"/>
    </row>
    <row r="6" spans="2:11" ht="27.75" customHeight="1">
      <c r="B6" s="125"/>
      <c r="C6" s="126"/>
      <c r="D6" s="126"/>
      <c r="E6" s="126"/>
      <c r="F6" s="127"/>
      <c r="G6" s="49">
        <f>+G7+G8</f>
        <v>3661951</v>
      </c>
      <c r="H6" s="49">
        <f>H7+H8</f>
        <v>3672787</v>
      </c>
      <c r="I6" s="49">
        <f>+I7+I8</f>
        <v>3683623</v>
      </c>
      <c r="J6" s="50"/>
    </row>
    <row r="7" spans="2:11" ht="22.5" customHeight="1">
      <c r="B7" s="134" t="s">
        <v>27</v>
      </c>
      <c r="C7" s="122"/>
      <c r="D7" s="122"/>
      <c r="E7" s="122"/>
      <c r="F7" s="138"/>
      <c r="G7" s="51">
        <f>Plan!F6</f>
        <v>3661951</v>
      </c>
      <c r="H7" s="51">
        <f>+Plan!G27-H16</f>
        <v>3672787</v>
      </c>
      <c r="I7" s="51">
        <f>+Plan!H27-I16</f>
        <v>3683623</v>
      </c>
    </row>
    <row r="8" spans="2:11" ht="22.5" customHeight="1">
      <c r="B8" s="137" t="s">
        <v>28</v>
      </c>
      <c r="C8" s="138"/>
      <c r="D8" s="138"/>
      <c r="E8" s="138"/>
      <c r="F8" s="138"/>
      <c r="G8" s="51"/>
      <c r="H8" s="51"/>
      <c r="I8" s="51"/>
    </row>
    <row r="9" spans="2:11" ht="22.5" customHeight="1">
      <c r="B9" s="52" t="s">
        <v>29</v>
      </c>
      <c r="C9" s="53"/>
      <c r="D9" s="53"/>
      <c r="E9" s="53"/>
      <c r="F9" s="53"/>
      <c r="G9" s="49">
        <f>+G10+G11</f>
        <v>3671951</v>
      </c>
      <c r="H9" s="49">
        <f>+H10+H11</f>
        <v>3672787</v>
      </c>
      <c r="I9" s="49">
        <f>+I10+I11</f>
        <v>3683623</v>
      </c>
    </row>
    <row r="10" spans="2:11" ht="22.5" customHeight="1">
      <c r="B10" s="121" t="s">
        <v>30</v>
      </c>
      <c r="C10" s="122"/>
      <c r="D10" s="122"/>
      <c r="E10" s="122"/>
      <c r="F10" s="139"/>
      <c r="G10" s="51">
        <f>+Plan!F47-G11</f>
        <v>3333951</v>
      </c>
      <c r="H10" s="51">
        <f>+Plan!G47-H11</f>
        <v>3334787</v>
      </c>
      <c r="I10" s="51">
        <f>+Plan!H47-I11</f>
        <v>3345623</v>
      </c>
      <c r="J10" s="54"/>
      <c r="K10" s="54"/>
    </row>
    <row r="11" spans="2:11" ht="22.5" customHeight="1">
      <c r="B11" s="137" t="s">
        <v>31</v>
      </c>
      <c r="C11" s="138"/>
      <c r="D11" s="138"/>
      <c r="E11" s="138"/>
      <c r="F11" s="138"/>
      <c r="G11" s="51">
        <f>+Plan!F82</f>
        <v>338000</v>
      </c>
      <c r="H11" s="51">
        <f>+Plan!G82</f>
        <v>338000</v>
      </c>
      <c r="I11" s="51">
        <f>+Plan!H82</f>
        <v>338000</v>
      </c>
      <c r="J11" s="54"/>
      <c r="K11" s="54"/>
    </row>
    <row r="12" spans="2:11" ht="22.5" customHeight="1">
      <c r="B12" s="135" t="s">
        <v>32</v>
      </c>
      <c r="C12" s="136"/>
      <c r="D12" s="136"/>
      <c r="E12" s="136"/>
      <c r="F12" s="136"/>
      <c r="G12" s="55">
        <f>+G6-G9</f>
        <v>-10000</v>
      </c>
      <c r="H12" s="55">
        <f>+H6-H9</f>
        <v>0</v>
      </c>
      <c r="I12" s="55">
        <f>+I6-I9</f>
        <v>0</v>
      </c>
      <c r="K12" s="54"/>
    </row>
    <row r="13" spans="2:11" ht="25.5" customHeight="1">
      <c r="B13" s="140"/>
      <c r="C13" s="132"/>
      <c r="D13" s="132"/>
      <c r="E13" s="132"/>
      <c r="F13" s="132"/>
      <c r="G13" s="133"/>
      <c r="H13" s="133"/>
      <c r="I13" s="133"/>
    </row>
    <row r="14" spans="2:11" ht="27.75" customHeight="1">
      <c r="B14" s="56"/>
      <c r="C14" s="57"/>
      <c r="D14" s="57"/>
      <c r="E14" s="58"/>
      <c r="F14" s="59"/>
      <c r="G14" s="46" t="s">
        <v>44</v>
      </c>
      <c r="H14" s="46" t="s">
        <v>45</v>
      </c>
      <c r="I14" s="47" t="s">
        <v>46</v>
      </c>
      <c r="K14" s="54"/>
    </row>
    <row r="15" spans="2:11" ht="30.75" customHeight="1">
      <c r="B15" s="128" t="s">
        <v>33</v>
      </c>
      <c r="C15" s="129"/>
      <c r="D15" s="129"/>
      <c r="E15" s="129"/>
      <c r="F15" s="130"/>
      <c r="G15" s="60">
        <f>+G16</f>
        <v>10000</v>
      </c>
      <c r="H15" s="60">
        <f t="shared" ref="H15:I15" si="0">+H16</f>
        <v>0</v>
      </c>
      <c r="I15" s="69">
        <f t="shared" si="0"/>
        <v>0</v>
      </c>
      <c r="K15" s="54"/>
    </row>
    <row r="16" spans="2:11" ht="34.5" customHeight="1">
      <c r="B16" s="128" t="s">
        <v>34</v>
      </c>
      <c r="C16" s="129"/>
      <c r="D16" s="129"/>
      <c r="E16" s="129"/>
      <c r="F16" s="130"/>
      <c r="G16" s="60">
        <f>+Plan!F38+Plan!F43</f>
        <v>10000</v>
      </c>
      <c r="H16" s="60">
        <f>+Plan!G38+Plan!G43</f>
        <v>0</v>
      </c>
      <c r="I16" s="69">
        <f>+Plan!H38+Plan!H43</f>
        <v>0</v>
      </c>
      <c r="K16" s="54"/>
    </row>
    <row r="17" spans="2:12" s="61" customFormat="1" ht="25.5" customHeight="1">
      <c r="B17" s="131"/>
      <c r="C17" s="132"/>
      <c r="D17" s="132"/>
      <c r="E17" s="132"/>
      <c r="F17" s="132"/>
      <c r="G17" s="133"/>
      <c r="H17" s="133"/>
      <c r="I17" s="133"/>
      <c r="K17" s="62"/>
    </row>
    <row r="18" spans="2:12" s="61" customFormat="1" ht="27.75" customHeight="1">
      <c r="B18" s="56"/>
      <c r="C18" s="57"/>
      <c r="D18" s="57"/>
      <c r="E18" s="58"/>
      <c r="F18" s="59"/>
      <c r="G18" s="46" t="s">
        <v>44</v>
      </c>
      <c r="H18" s="46" t="s">
        <v>45</v>
      </c>
      <c r="I18" s="47" t="s">
        <v>46</v>
      </c>
      <c r="K18" s="62"/>
      <c r="L18" s="62"/>
    </row>
    <row r="19" spans="2:12" s="61" customFormat="1" ht="22.5" customHeight="1">
      <c r="B19" s="134" t="s">
        <v>35</v>
      </c>
      <c r="C19" s="122"/>
      <c r="D19" s="122"/>
      <c r="E19" s="122"/>
      <c r="F19" s="122"/>
      <c r="G19" s="51"/>
      <c r="H19" s="51"/>
      <c r="I19" s="51"/>
      <c r="K19" s="62"/>
    </row>
    <row r="20" spans="2:12" s="61" customFormat="1" ht="33.75" customHeight="1">
      <c r="B20" s="134" t="s">
        <v>36</v>
      </c>
      <c r="C20" s="122"/>
      <c r="D20" s="122"/>
      <c r="E20" s="122"/>
      <c r="F20" s="122"/>
      <c r="G20" s="51"/>
      <c r="H20" s="51"/>
      <c r="I20" s="51"/>
    </row>
    <row r="21" spans="2:12" s="61" customFormat="1" ht="22.5" customHeight="1">
      <c r="B21" s="135" t="s">
        <v>37</v>
      </c>
      <c r="C21" s="136"/>
      <c r="D21" s="136"/>
      <c r="E21" s="136"/>
      <c r="F21" s="136"/>
      <c r="G21" s="49">
        <f>G19-G20</f>
        <v>0</v>
      </c>
      <c r="H21" s="49">
        <f>H19-H20</f>
        <v>0</v>
      </c>
      <c r="I21" s="49">
        <f>I19-I20</f>
        <v>0</v>
      </c>
      <c r="K21" s="63"/>
      <c r="L21" s="62"/>
    </row>
    <row r="22" spans="2:12" s="61" customFormat="1" ht="25.5" customHeight="1">
      <c r="B22" s="131"/>
      <c r="C22" s="132"/>
      <c r="D22" s="132"/>
      <c r="E22" s="132"/>
      <c r="F22" s="132"/>
      <c r="G22" s="133"/>
      <c r="H22" s="133"/>
      <c r="I22" s="133"/>
    </row>
    <row r="23" spans="2:12" s="61" customFormat="1" ht="22.5" customHeight="1">
      <c r="B23" s="121" t="s">
        <v>38</v>
      </c>
      <c r="C23" s="122"/>
      <c r="D23" s="122"/>
      <c r="E23" s="122"/>
      <c r="F23" s="122"/>
      <c r="G23" s="51">
        <f>IF((G12+G16+G21)&lt;&gt;0,"NESLAGANJE ZBROJA",(G12+G16+G21))</f>
        <v>0</v>
      </c>
      <c r="H23" s="51">
        <f>IF((H12+H16+H21)&lt;&gt;0,"NESLAGANJE ZBROJA",(H12+H16+H21))</f>
        <v>0</v>
      </c>
      <c r="I23" s="51">
        <f>IF((I12+I16+I21)&lt;&gt;0,"NESLAGANJE ZBROJA",(I12+I16+I21))</f>
        <v>0</v>
      </c>
    </row>
    <row r="24" spans="2:12" s="61" customFormat="1" ht="18" customHeight="1">
      <c r="B24" s="64"/>
      <c r="C24" s="45"/>
      <c r="D24" s="45"/>
      <c r="E24" s="45"/>
      <c r="F24" s="45"/>
    </row>
    <row r="25" spans="2:12" ht="42" customHeight="1">
      <c r="B25" s="123" t="s">
        <v>39</v>
      </c>
      <c r="C25" s="124"/>
      <c r="D25" s="124"/>
      <c r="E25" s="124"/>
      <c r="F25" s="124"/>
      <c r="G25" s="124"/>
      <c r="H25" s="124"/>
      <c r="I25" s="124"/>
    </row>
    <row r="26" spans="2:12">
      <c r="F26" s="66"/>
    </row>
    <row r="30" spans="2:12">
      <c r="G30" s="54"/>
      <c r="H30" s="54"/>
      <c r="I30" s="54"/>
    </row>
    <row r="31" spans="2:12">
      <c r="G31" s="54"/>
      <c r="H31" s="54"/>
      <c r="I31" s="54"/>
    </row>
    <row r="32" spans="2:12">
      <c r="F32" s="67"/>
      <c r="G32" s="68"/>
      <c r="H32" s="68"/>
      <c r="I32" s="68"/>
    </row>
    <row r="33" spans="6:9">
      <c r="F33" s="67"/>
      <c r="G33" s="54"/>
      <c r="H33" s="54"/>
      <c r="I33" s="54"/>
    </row>
    <row r="34" spans="6:9">
      <c r="F34" s="67"/>
      <c r="G34" s="54"/>
      <c r="H34" s="54"/>
      <c r="I34" s="54"/>
    </row>
    <row r="35" spans="6:9">
      <c r="F35" s="67"/>
      <c r="G35" s="54"/>
      <c r="H35" s="54"/>
      <c r="I35" s="54"/>
    </row>
    <row r="36" spans="6:9">
      <c r="F36" s="67"/>
      <c r="G36" s="54"/>
      <c r="H36" s="54"/>
      <c r="I36" s="54"/>
    </row>
    <row r="37" spans="6:9">
      <c r="F37" s="67"/>
    </row>
    <row r="42" spans="6:9">
      <c r="G42" s="54"/>
    </row>
    <row r="43" spans="6:9">
      <c r="G43" s="54"/>
    </row>
    <row r="44" spans="6:9">
      <c r="G44" s="54"/>
    </row>
  </sheetData>
  <mergeCells count="20">
    <mergeCell ref="B1:I1"/>
    <mergeCell ref="B2:I2"/>
    <mergeCell ref="B3:I3"/>
    <mergeCell ref="B5:F5"/>
    <mergeCell ref="B7:F7"/>
    <mergeCell ref="B23:F23"/>
    <mergeCell ref="B25:I25"/>
    <mergeCell ref="B6:F6"/>
    <mergeCell ref="B16:F16"/>
    <mergeCell ref="B17:I17"/>
    <mergeCell ref="B19:F19"/>
    <mergeCell ref="B20:F20"/>
    <mergeCell ref="B21:F21"/>
    <mergeCell ref="B22:I22"/>
    <mergeCell ref="B8:F8"/>
    <mergeCell ref="B10:F10"/>
    <mergeCell ref="B11:F11"/>
    <mergeCell ref="B12:F12"/>
    <mergeCell ref="B13:I13"/>
    <mergeCell ref="B15:F15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K90"/>
  <sheetViews>
    <sheetView showGridLines="0" tabSelected="1" zoomScaleNormal="100" workbookViewId="0">
      <selection activeCell="B5" sqref="B5:D5"/>
    </sheetView>
  </sheetViews>
  <sheetFormatPr defaultRowHeight="15"/>
  <cols>
    <col min="2" max="2" width="8.85546875" customWidth="1"/>
    <col min="3" max="3" width="8.28515625" customWidth="1"/>
    <col min="4" max="4" width="55.5703125" customWidth="1"/>
    <col min="5" max="8" width="20.7109375" customWidth="1"/>
    <col min="10" max="10" width="15.85546875" bestFit="1" customWidth="1"/>
    <col min="11" max="11" width="14.28515625" bestFit="1" customWidth="1"/>
    <col min="12" max="12" width="13.28515625" bestFit="1" customWidth="1"/>
  </cols>
  <sheetData>
    <row r="1" spans="2:11" ht="15.75">
      <c r="B1" s="1" t="s">
        <v>0</v>
      </c>
    </row>
    <row r="2" spans="2:11">
      <c r="C2" s="2"/>
      <c r="D2" s="2"/>
      <c r="E2" s="2"/>
      <c r="F2" s="2"/>
      <c r="G2" s="2"/>
      <c r="H2" s="2"/>
    </row>
    <row r="3" spans="2:11" ht="15.75" customHeight="1">
      <c r="B3" s="148" t="s">
        <v>47</v>
      </c>
      <c r="C3" s="148"/>
      <c r="D3" s="148"/>
      <c r="E3" s="2"/>
      <c r="F3" s="2"/>
      <c r="G3" s="2"/>
      <c r="H3" s="2"/>
    </row>
    <row r="4" spans="2:11">
      <c r="B4" s="3"/>
      <c r="C4" s="2"/>
      <c r="D4" s="2"/>
      <c r="E4" s="2"/>
      <c r="F4" s="2"/>
      <c r="G4" s="2"/>
      <c r="H4" s="2"/>
    </row>
    <row r="5" spans="2:11" ht="30">
      <c r="B5" s="144" t="s">
        <v>1</v>
      </c>
      <c r="C5" s="144"/>
      <c r="D5" s="144"/>
      <c r="E5" s="98" t="s">
        <v>40</v>
      </c>
      <c r="F5" s="98" t="s">
        <v>22</v>
      </c>
      <c r="G5" s="98" t="s">
        <v>23</v>
      </c>
      <c r="H5" s="98" t="s">
        <v>41</v>
      </c>
    </row>
    <row r="6" spans="2:11">
      <c r="B6" s="12" t="s">
        <v>2</v>
      </c>
      <c r="C6" s="13"/>
      <c r="D6" s="13"/>
      <c r="E6" s="28">
        <f>SUM(E7:E10)</f>
        <v>3574025</v>
      </c>
      <c r="F6" s="28">
        <f>SUM(F7:F10)</f>
        <v>3661951</v>
      </c>
      <c r="G6" s="28">
        <f>SUM(G7:G10)</f>
        <v>3672787</v>
      </c>
      <c r="H6" s="28">
        <f>SUM(H7:H10)</f>
        <v>3683623</v>
      </c>
      <c r="J6" s="27"/>
    </row>
    <row r="7" spans="2:11">
      <c r="B7" s="4" t="s">
        <v>3</v>
      </c>
      <c r="C7" s="5"/>
      <c r="D7" s="5"/>
      <c r="E7" s="29">
        <f>+E28-E17</f>
        <v>2996646</v>
      </c>
      <c r="F7" s="29">
        <f>+F28-F17</f>
        <v>3131551</v>
      </c>
      <c r="G7" s="29">
        <f>+G28-G17</f>
        <v>3142387</v>
      </c>
      <c r="H7" s="29">
        <f>+H28-H17</f>
        <v>3153223</v>
      </c>
      <c r="K7" s="26"/>
    </row>
    <row r="8" spans="2:11">
      <c r="B8" s="6" t="s">
        <v>4</v>
      </c>
      <c r="C8" s="7"/>
      <c r="D8" s="7"/>
      <c r="E8" s="30">
        <f>+E32</f>
        <v>325288</v>
      </c>
      <c r="F8" s="30">
        <v>304400</v>
      </c>
      <c r="G8" s="30">
        <f t="shared" ref="G8:H8" si="0">+G32</f>
        <v>304400</v>
      </c>
      <c r="H8" s="30">
        <f t="shared" si="0"/>
        <v>304400</v>
      </c>
    </row>
    <row r="9" spans="2:11">
      <c r="B9" s="8" t="s">
        <v>5</v>
      </c>
      <c r="C9" s="9"/>
      <c r="D9" s="9"/>
      <c r="E9" s="31">
        <f>+E39</f>
        <v>248885</v>
      </c>
      <c r="F9" s="31">
        <f>+F39</f>
        <v>226000</v>
      </c>
      <c r="G9" s="31">
        <f t="shared" ref="G9:H9" si="1">+G39</f>
        <v>226000</v>
      </c>
      <c r="H9" s="31">
        <f t="shared" si="1"/>
        <v>226000</v>
      </c>
    </row>
    <row r="10" spans="2:11">
      <c r="B10" s="10" t="s">
        <v>6</v>
      </c>
      <c r="C10" s="11"/>
      <c r="D10" s="11"/>
      <c r="E10" s="32">
        <f>SUM(E79)</f>
        <v>3206</v>
      </c>
      <c r="F10" s="32">
        <f>SUM(F79)</f>
        <v>0</v>
      </c>
      <c r="G10" s="32">
        <f>SUM(G79)</f>
        <v>0</v>
      </c>
      <c r="H10" s="32">
        <f>SUM(H79)</f>
        <v>0</v>
      </c>
    </row>
    <row r="11" spans="2:11">
      <c r="B11" s="12" t="s">
        <v>7</v>
      </c>
      <c r="C11" s="13"/>
      <c r="D11" s="13"/>
      <c r="E11" s="28">
        <f>SUM(E12:E15)</f>
        <v>3574025</v>
      </c>
      <c r="F11" s="28">
        <f>SUM(F12:F15)</f>
        <v>3671951</v>
      </c>
      <c r="G11" s="28">
        <f>SUM(G12:G15)</f>
        <v>3672787</v>
      </c>
      <c r="H11" s="28">
        <f>SUM(H12:H15)</f>
        <v>3683623</v>
      </c>
    </row>
    <row r="12" spans="2:11">
      <c r="B12" s="4" t="s">
        <v>3</v>
      </c>
      <c r="C12" s="5"/>
      <c r="D12" s="5"/>
      <c r="E12" s="29">
        <f>+E49+E70+E83</f>
        <v>2996646</v>
      </c>
      <c r="F12" s="29">
        <f>+F49+F70+F83</f>
        <v>3131551</v>
      </c>
      <c r="G12" s="29">
        <f>+G49+G70+G83</f>
        <v>3142387</v>
      </c>
      <c r="H12" s="29">
        <f>+H49+H70+H83</f>
        <v>3153223</v>
      </c>
    </row>
    <row r="13" spans="2:11">
      <c r="B13" s="6" t="s">
        <v>4</v>
      </c>
      <c r="C13" s="7"/>
      <c r="D13" s="7"/>
      <c r="E13" s="30">
        <f>+E59</f>
        <v>325288</v>
      </c>
      <c r="F13" s="30">
        <f t="shared" ref="F13:H13" si="2">+F59</f>
        <v>314400</v>
      </c>
      <c r="G13" s="30">
        <f t="shared" si="2"/>
        <v>304400</v>
      </c>
      <c r="H13" s="30">
        <f t="shared" si="2"/>
        <v>304400</v>
      </c>
    </row>
    <row r="14" spans="2:11">
      <c r="B14" s="8" t="s">
        <v>5</v>
      </c>
      <c r="C14" s="9"/>
      <c r="D14" s="9"/>
      <c r="E14" s="31">
        <f>+E74+E87</f>
        <v>248885</v>
      </c>
      <c r="F14" s="31">
        <f>+F74+F87</f>
        <v>226000</v>
      </c>
      <c r="G14" s="31">
        <f>+G74+G87</f>
        <v>226000</v>
      </c>
      <c r="H14" s="31">
        <f>+H74+H87</f>
        <v>226000</v>
      </c>
    </row>
    <row r="15" spans="2:11">
      <c r="B15" s="10" t="s">
        <v>6</v>
      </c>
      <c r="C15" s="11"/>
      <c r="D15" s="11"/>
      <c r="E15" s="32">
        <f>SUM(E79)</f>
        <v>3206</v>
      </c>
      <c r="F15" s="32">
        <f>SUM(F79)</f>
        <v>0</v>
      </c>
      <c r="G15" s="32">
        <f>SUM(G79)</f>
        <v>0</v>
      </c>
      <c r="H15" s="32">
        <f>SUM(H79)</f>
        <v>0</v>
      </c>
    </row>
    <row r="16" spans="2:11">
      <c r="B16" s="12" t="s">
        <v>24</v>
      </c>
      <c r="C16" s="13"/>
      <c r="D16" s="13"/>
      <c r="E16" s="28">
        <f>SUM(E17:E20)</f>
        <v>0</v>
      </c>
      <c r="F16" s="28">
        <f>SUM(F17:F20)</f>
        <v>10000</v>
      </c>
      <c r="G16" s="28">
        <f>SUM(G17:G20)</f>
        <v>0</v>
      </c>
      <c r="H16" s="28">
        <f>SUM(H17:H20)</f>
        <v>0</v>
      </c>
    </row>
    <row r="17" spans="2:8">
      <c r="B17" s="4" t="s">
        <v>3</v>
      </c>
      <c r="C17" s="5"/>
      <c r="D17" s="5"/>
      <c r="E17" s="29"/>
      <c r="F17" s="29"/>
      <c r="G17" s="29"/>
      <c r="H17" s="29"/>
    </row>
    <row r="18" spans="2:8">
      <c r="B18" s="6" t="s">
        <v>4</v>
      </c>
      <c r="C18" s="7"/>
      <c r="D18" s="7"/>
      <c r="E18" s="30">
        <f>+E8-E13</f>
        <v>0</v>
      </c>
      <c r="F18" s="30">
        <v>10000</v>
      </c>
      <c r="G18" s="30"/>
      <c r="H18" s="30"/>
    </row>
    <row r="19" spans="2:8">
      <c r="B19" s="8" t="s">
        <v>5</v>
      </c>
      <c r="C19" s="9"/>
      <c r="D19" s="9"/>
      <c r="E19" s="31">
        <f>+E9-E14</f>
        <v>0</v>
      </c>
      <c r="F19" s="31">
        <f t="shared" ref="F19:H19" si="3">+F9-F14</f>
        <v>0</v>
      </c>
      <c r="G19" s="31">
        <f t="shared" si="3"/>
        <v>0</v>
      </c>
      <c r="H19" s="31">
        <f t="shared" si="3"/>
        <v>0</v>
      </c>
    </row>
    <row r="20" spans="2:8">
      <c r="B20" s="10" t="s">
        <v>6</v>
      </c>
      <c r="C20" s="11"/>
      <c r="D20" s="11"/>
      <c r="E20" s="32"/>
      <c r="F20" s="32"/>
      <c r="G20" s="32"/>
      <c r="H20" s="32"/>
    </row>
    <row r="21" spans="2:8" s="73" customFormat="1">
      <c r="B21" s="70"/>
      <c r="C21" s="71"/>
      <c r="D21" s="71"/>
      <c r="E21" s="72"/>
      <c r="F21" s="72"/>
      <c r="G21" s="72"/>
      <c r="H21" s="72"/>
    </row>
    <row r="22" spans="2:8" s="73" customFormat="1">
      <c r="B22" s="74"/>
      <c r="C22" s="75"/>
      <c r="D22" s="75"/>
      <c r="E22" s="76"/>
      <c r="F22" s="76"/>
      <c r="G22" s="76"/>
      <c r="H22" s="76"/>
    </row>
    <row r="23" spans="2:8">
      <c r="B23" s="2"/>
      <c r="C23" s="2"/>
      <c r="D23" s="2"/>
      <c r="E23" s="2"/>
      <c r="F23" s="2"/>
      <c r="G23" s="2"/>
      <c r="H23" s="2"/>
    </row>
    <row r="24" spans="2:8" hidden="1">
      <c r="B24" s="2"/>
      <c r="C24" s="2"/>
      <c r="D24" s="2"/>
      <c r="E24" s="2"/>
      <c r="F24" s="2"/>
      <c r="G24" s="2"/>
      <c r="H24" s="2"/>
    </row>
    <row r="25" spans="2:8" ht="30" hidden="1" customHeight="1">
      <c r="B25" s="18" t="s">
        <v>51</v>
      </c>
      <c r="C25" s="19" t="s">
        <v>8</v>
      </c>
      <c r="D25" s="19" t="s">
        <v>9</v>
      </c>
      <c r="E25" s="20" t="str">
        <f>+E5</f>
        <v>PLAN 2019
 II izmjene i dopune</v>
      </c>
      <c r="F25" s="21" t="str">
        <f>+F5</f>
        <v>Plan 2020</v>
      </c>
      <c r="G25" s="21" t="str">
        <f>+G5</f>
        <v>Plan 2021</v>
      </c>
      <c r="H25" s="21" t="str">
        <f>+H5</f>
        <v>Plan 2022</v>
      </c>
    </row>
    <row r="26" spans="2:8" ht="15.75" hidden="1">
      <c r="B26" s="145" t="s">
        <v>10</v>
      </c>
      <c r="C26" s="146"/>
      <c r="D26" s="147"/>
      <c r="E26" s="33">
        <f>+E27</f>
        <v>3574025</v>
      </c>
      <c r="F26" s="33">
        <f t="shared" ref="F26:H26" si="4">+F27</f>
        <v>3671951</v>
      </c>
      <c r="G26" s="33">
        <f t="shared" si="4"/>
        <v>3672787</v>
      </c>
      <c r="H26" s="33">
        <f t="shared" si="4"/>
        <v>3683623</v>
      </c>
    </row>
    <row r="27" spans="2:8" hidden="1">
      <c r="B27" s="22" t="s">
        <v>11</v>
      </c>
      <c r="C27" s="23"/>
      <c r="D27" s="23"/>
      <c r="E27" s="34">
        <f>+E28+E32+E39+E44</f>
        <v>3574025</v>
      </c>
      <c r="F27" s="34">
        <f t="shared" ref="F27:H27" si="5">+F28+F32+F39+F44</f>
        <v>3671951</v>
      </c>
      <c r="G27" s="34">
        <f t="shared" si="5"/>
        <v>3672787</v>
      </c>
      <c r="H27" s="34">
        <f t="shared" si="5"/>
        <v>3683623</v>
      </c>
    </row>
    <row r="28" spans="2:8" hidden="1">
      <c r="B28" s="89" t="s">
        <v>3</v>
      </c>
      <c r="C28" s="90"/>
      <c r="D28" s="90"/>
      <c r="E28" s="91">
        <f>SUM(E29)</f>
        <v>2996646</v>
      </c>
      <c r="F28" s="91">
        <f t="shared" ref="F28" si="6">SUM(F29)</f>
        <v>3131551</v>
      </c>
      <c r="G28" s="91">
        <v>3142387</v>
      </c>
      <c r="H28" s="91">
        <v>3153223</v>
      </c>
    </row>
    <row r="29" spans="2:8" ht="30" hidden="1">
      <c r="B29" s="77">
        <v>67</v>
      </c>
      <c r="C29" s="77" t="s">
        <v>48</v>
      </c>
      <c r="D29" s="78" t="s">
        <v>12</v>
      </c>
      <c r="E29" s="79">
        <f>SUM(E30)</f>
        <v>2996646</v>
      </c>
      <c r="F29" s="79">
        <f t="shared" ref="F29" si="7">SUM(F30)</f>
        <v>3131551</v>
      </c>
      <c r="G29" s="79">
        <v>3142387</v>
      </c>
      <c r="H29" s="79">
        <v>3153223</v>
      </c>
    </row>
    <row r="30" spans="2:8" ht="30" hidden="1">
      <c r="B30" s="16">
        <v>671</v>
      </c>
      <c r="C30" s="16" t="s">
        <v>48</v>
      </c>
      <c r="D30" s="17" t="s">
        <v>49</v>
      </c>
      <c r="E30" s="35">
        <v>2996646</v>
      </c>
      <c r="F30" s="35">
        <v>3131551</v>
      </c>
      <c r="G30" s="35">
        <v>0</v>
      </c>
      <c r="H30" s="35">
        <v>0</v>
      </c>
    </row>
    <row r="31" spans="2:8" hidden="1">
      <c r="B31" s="39" t="s">
        <v>25</v>
      </c>
      <c r="C31" s="40"/>
      <c r="D31" s="40"/>
      <c r="E31" s="41">
        <f>+E32+E39+E44</f>
        <v>577379</v>
      </c>
      <c r="F31" s="41">
        <f t="shared" ref="F31:H31" si="8">+F32+F39+F44</f>
        <v>540400</v>
      </c>
      <c r="G31" s="41">
        <f t="shared" si="8"/>
        <v>530400</v>
      </c>
      <c r="H31" s="41">
        <f t="shared" si="8"/>
        <v>530400</v>
      </c>
    </row>
    <row r="32" spans="2:8" hidden="1">
      <c r="B32" s="86" t="s">
        <v>13</v>
      </c>
      <c r="C32" s="87"/>
      <c r="D32" s="87"/>
      <c r="E32" s="88">
        <f>SUM(E33+E35+E37)</f>
        <v>325288</v>
      </c>
      <c r="F32" s="88">
        <f t="shared" ref="F32:H32" si="9">SUM(F33+F35+F37)</f>
        <v>314400</v>
      </c>
      <c r="G32" s="88">
        <f t="shared" si="9"/>
        <v>304400</v>
      </c>
      <c r="H32" s="88">
        <f t="shared" si="9"/>
        <v>304400</v>
      </c>
    </row>
    <row r="33" spans="2:8" hidden="1">
      <c r="B33" s="77">
        <v>64</v>
      </c>
      <c r="C33" s="77" t="s">
        <v>48</v>
      </c>
      <c r="D33" s="78" t="s">
        <v>14</v>
      </c>
      <c r="E33" s="79">
        <f>SUM(E34)</f>
        <v>50</v>
      </c>
      <c r="F33" s="79">
        <f t="shared" ref="F33" si="10">SUM(F34)</f>
        <v>50</v>
      </c>
      <c r="G33" s="79">
        <v>50</v>
      </c>
      <c r="H33" s="79">
        <v>50</v>
      </c>
    </row>
    <row r="34" spans="2:8" hidden="1">
      <c r="B34" s="16">
        <v>641</v>
      </c>
      <c r="C34" s="16"/>
      <c r="D34" s="17" t="s">
        <v>14</v>
      </c>
      <c r="E34" s="35">
        <v>50</v>
      </c>
      <c r="F34" s="35">
        <v>50</v>
      </c>
      <c r="G34" s="35">
        <v>0</v>
      </c>
      <c r="H34" s="35">
        <v>0</v>
      </c>
    </row>
    <row r="35" spans="2:8" hidden="1">
      <c r="B35" s="77">
        <v>66</v>
      </c>
      <c r="C35" s="77" t="s">
        <v>48</v>
      </c>
      <c r="D35" s="78" t="s">
        <v>50</v>
      </c>
      <c r="E35" s="79">
        <f>SUM(E36)</f>
        <v>298050</v>
      </c>
      <c r="F35" s="79">
        <f t="shared" ref="F35" si="11">SUM(F36)</f>
        <v>304350</v>
      </c>
      <c r="G35" s="79">
        <v>304350</v>
      </c>
      <c r="H35" s="79">
        <v>304350</v>
      </c>
    </row>
    <row r="36" spans="2:8" hidden="1">
      <c r="B36" s="16">
        <v>661</v>
      </c>
      <c r="C36" s="16" t="s">
        <v>48</v>
      </c>
      <c r="D36" s="17" t="s">
        <v>50</v>
      </c>
      <c r="E36" s="35">
        <v>298050</v>
      </c>
      <c r="F36" s="35">
        <v>304350</v>
      </c>
      <c r="G36" s="35">
        <v>0</v>
      </c>
      <c r="H36" s="35">
        <v>0</v>
      </c>
    </row>
    <row r="37" spans="2:8" hidden="1">
      <c r="B37" s="77">
        <v>92</v>
      </c>
      <c r="C37" s="77"/>
      <c r="D37" s="78" t="s">
        <v>15</v>
      </c>
      <c r="E37" s="79">
        <f>SUM(E38)</f>
        <v>27188</v>
      </c>
      <c r="F37" s="79">
        <f t="shared" ref="F37:H37" si="12">SUM(F38)</f>
        <v>10000</v>
      </c>
      <c r="G37" s="79">
        <f t="shared" si="12"/>
        <v>0</v>
      </c>
      <c r="H37" s="79">
        <f t="shared" si="12"/>
        <v>0</v>
      </c>
    </row>
    <row r="38" spans="2:8" hidden="1">
      <c r="B38" s="16">
        <v>922</v>
      </c>
      <c r="C38" s="16" t="s">
        <v>48</v>
      </c>
      <c r="D38" s="17" t="s">
        <v>15</v>
      </c>
      <c r="E38" s="35">
        <v>27188</v>
      </c>
      <c r="F38" s="35">
        <v>10000</v>
      </c>
      <c r="G38" s="35">
        <v>0</v>
      </c>
      <c r="H38" s="35">
        <v>0</v>
      </c>
    </row>
    <row r="39" spans="2:8" hidden="1">
      <c r="B39" s="92" t="s">
        <v>16</v>
      </c>
      <c r="C39" s="93"/>
      <c r="D39" s="93"/>
      <c r="E39" s="94">
        <f>SUM(E40+E42)</f>
        <v>248885</v>
      </c>
      <c r="F39" s="94">
        <f t="shared" ref="F39:H39" si="13">SUM(F40)</f>
        <v>226000</v>
      </c>
      <c r="G39" s="94">
        <f t="shared" si="13"/>
        <v>226000</v>
      </c>
      <c r="H39" s="94">
        <f t="shared" si="13"/>
        <v>226000</v>
      </c>
    </row>
    <row r="40" spans="2:8" hidden="1">
      <c r="B40" s="80">
        <v>63</v>
      </c>
      <c r="C40" s="81"/>
      <c r="D40" s="78" t="s">
        <v>17</v>
      </c>
      <c r="E40" s="82">
        <f>SUM(E41)</f>
        <v>231000</v>
      </c>
      <c r="F40" s="82">
        <f t="shared" ref="F40" si="14">SUM(F41)</f>
        <v>226000</v>
      </c>
      <c r="G40" s="82">
        <v>226000</v>
      </c>
      <c r="H40" s="82">
        <v>226000</v>
      </c>
    </row>
    <row r="41" spans="2:8" hidden="1">
      <c r="B41" s="16">
        <v>636</v>
      </c>
      <c r="C41" s="16" t="s">
        <v>48</v>
      </c>
      <c r="D41" s="17" t="s">
        <v>17</v>
      </c>
      <c r="E41" s="35">
        <v>231000</v>
      </c>
      <c r="F41" s="35">
        <v>226000</v>
      </c>
      <c r="G41" s="35">
        <v>0</v>
      </c>
      <c r="H41" s="35">
        <v>0</v>
      </c>
    </row>
    <row r="42" spans="2:8" hidden="1">
      <c r="B42" s="83">
        <v>92</v>
      </c>
      <c r="C42" s="24"/>
      <c r="D42" s="25" t="s">
        <v>15</v>
      </c>
      <c r="E42" s="84">
        <f>SUM(E43)</f>
        <v>17885</v>
      </c>
      <c r="F42" s="84">
        <f t="shared" ref="F42:H42" si="15">SUM(F43)</f>
        <v>0</v>
      </c>
      <c r="G42" s="84">
        <f t="shared" si="15"/>
        <v>0</v>
      </c>
      <c r="H42" s="84">
        <f t="shared" si="15"/>
        <v>0</v>
      </c>
    </row>
    <row r="43" spans="2:8" hidden="1">
      <c r="B43" s="24">
        <v>922</v>
      </c>
      <c r="C43" s="24" t="s">
        <v>48</v>
      </c>
      <c r="D43" s="25" t="s">
        <v>15</v>
      </c>
      <c r="E43" s="36">
        <v>17885</v>
      </c>
      <c r="F43" s="36">
        <v>0</v>
      </c>
      <c r="G43" s="36">
        <v>0</v>
      </c>
      <c r="H43" s="36">
        <v>0</v>
      </c>
    </row>
    <row r="44" spans="2:8" hidden="1">
      <c r="B44" s="95" t="s">
        <v>6</v>
      </c>
      <c r="C44" s="96"/>
      <c r="D44" s="96"/>
      <c r="E44" s="97">
        <f>SUM(E45)</f>
        <v>3206</v>
      </c>
      <c r="F44" s="97">
        <f t="shared" ref="F44:H44" si="16">SUM(F45)</f>
        <v>0</v>
      </c>
      <c r="G44" s="97">
        <f t="shared" si="16"/>
        <v>0</v>
      </c>
      <c r="H44" s="97">
        <f t="shared" si="16"/>
        <v>0</v>
      </c>
    </row>
    <row r="45" spans="2:8" hidden="1">
      <c r="B45" s="70">
        <v>66</v>
      </c>
      <c r="C45" s="85"/>
      <c r="D45" s="78" t="s">
        <v>42</v>
      </c>
      <c r="E45" s="72">
        <f>SUM(E46)</f>
        <v>3206</v>
      </c>
      <c r="F45" s="72">
        <f t="shared" ref="F45:H45" si="17">SUM(F46)</f>
        <v>0</v>
      </c>
      <c r="G45" s="72">
        <f t="shared" si="17"/>
        <v>0</v>
      </c>
      <c r="H45" s="72">
        <f t="shared" si="17"/>
        <v>0</v>
      </c>
    </row>
    <row r="46" spans="2:8" hidden="1">
      <c r="B46" s="16">
        <v>663</v>
      </c>
      <c r="C46" s="16" t="s">
        <v>48</v>
      </c>
      <c r="D46" s="17" t="s">
        <v>42</v>
      </c>
      <c r="E46" s="35">
        <v>3206</v>
      </c>
      <c r="F46" s="35">
        <v>0</v>
      </c>
      <c r="G46" s="35">
        <v>0</v>
      </c>
      <c r="H46" s="35">
        <v>0</v>
      </c>
    </row>
    <row r="47" spans="2:8" ht="15.75" hidden="1">
      <c r="B47" s="145" t="s">
        <v>18</v>
      </c>
      <c r="C47" s="146"/>
      <c r="D47" s="147"/>
      <c r="E47" s="37">
        <f>+E48+E69+E82</f>
        <v>3574025</v>
      </c>
      <c r="F47" s="37">
        <f>+F48+F69+F82</f>
        <v>3671951</v>
      </c>
      <c r="G47" s="37">
        <f>+G48+G69+G82</f>
        <v>3672787</v>
      </c>
      <c r="H47" s="37">
        <f>+H48+H69+H82</f>
        <v>3683623</v>
      </c>
    </row>
    <row r="48" spans="2:8" hidden="1">
      <c r="B48" s="22" t="s">
        <v>19</v>
      </c>
      <c r="C48" s="23"/>
      <c r="D48" s="23"/>
      <c r="E48" s="34">
        <f>+E49+E59</f>
        <v>3136464</v>
      </c>
      <c r="F48" s="34">
        <f>+F49+F59</f>
        <v>3250481</v>
      </c>
      <c r="G48" s="34">
        <f>+G49+G59</f>
        <v>3251317</v>
      </c>
      <c r="H48" s="34">
        <f>+H49+H59</f>
        <v>3262153</v>
      </c>
    </row>
    <row r="49" spans="2:11" hidden="1">
      <c r="B49" s="89" t="s">
        <v>3</v>
      </c>
      <c r="C49" s="90"/>
      <c r="D49" s="90"/>
      <c r="E49" s="91">
        <f>SUM(E50+E54)</f>
        <v>2811176</v>
      </c>
      <c r="F49" s="91">
        <f t="shared" ref="F49:H49" si="18">SUM(F50+F54)</f>
        <v>2936081</v>
      </c>
      <c r="G49" s="91">
        <f t="shared" si="18"/>
        <v>2946917</v>
      </c>
      <c r="H49" s="91">
        <f t="shared" si="18"/>
        <v>2957753</v>
      </c>
      <c r="J49" s="26"/>
      <c r="K49" s="26"/>
    </row>
    <row r="50" spans="2:11" hidden="1">
      <c r="B50" s="80">
        <v>31</v>
      </c>
      <c r="C50" s="81"/>
      <c r="D50" s="81" t="s">
        <v>52</v>
      </c>
      <c r="E50" s="82">
        <f>SUM(E51:E53)</f>
        <v>2470273</v>
      </c>
      <c r="F50" s="82">
        <f t="shared" ref="F50" si="19">SUM(F51:F53)</f>
        <v>2547608</v>
      </c>
      <c r="G50" s="82">
        <v>2558444</v>
      </c>
      <c r="H50" s="82">
        <v>2569280</v>
      </c>
      <c r="J50" s="26"/>
      <c r="K50" s="26"/>
    </row>
    <row r="51" spans="2:11" hidden="1">
      <c r="B51" s="16">
        <v>311</v>
      </c>
      <c r="C51" s="16" t="s">
        <v>48</v>
      </c>
      <c r="D51" s="17" t="s">
        <v>54</v>
      </c>
      <c r="E51" s="35">
        <v>1821206</v>
      </c>
      <c r="F51" s="35">
        <v>1982762</v>
      </c>
      <c r="G51" s="35">
        <v>0</v>
      </c>
      <c r="H51" s="35">
        <v>0</v>
      </c>
    </row>
    <row r="52" spans="2:11" hidden="1">
      <c r="B52" s="16">
        <v>312</v>
      </c>
      <c r="C52" s="16" t="s">
        <v>48</v>
      </c>
      <c r="D52" s="17" t="s">
        <v>55</v>
      </c>
      <c r="E52" s="35">
        <v>335819</v>
      </c>
      <c r="F52" s="35">
        <v>240990</v>
      </c>
      <c r="G52" s="35">
        <v>0</v>
      </c>
      <c r="H52" s="35">
        <v>0</v>
      </c>
    </row>
    <row r="53" spans="2:11" hidden="1">
      <c r="B53" s="16">
        <v>313</v>
      </c>
      <c r="C53" s="16" t="s">
        <v>48</v>
      </c>
      <c r="D53" s="17" t="s">
        <v>56</v>
      </c>
      <c r="E53" s="35">
        <v>313248</v>
      </c>
      <c r="F53" s="35">
        <v>323856</v>
      </c>
      <c r="G53" s="35">
        <v>0</v>
      </c>
      <c r="H53" s="35">
        <v>0</v>
      </c>
    </row>
    <row r="54" spans="2:11" hidden="1">
      <c r="B54" s="77">
        <v>32</v>
      </c>
      <c r="C54" s="77"/>
      <c r="D54" s="78" t="s">
        <v>53</v>
      </c>
      <c r="E54" s="79">
        <f>SUM(E55:E58)</f>
        <v>340903</v>
      </c>
      <c r="F54" s="79">
        <f t="shared" ref="F54" si="20">SUM(F55:F58)</f>
        <v>388473</v>
      </c>
      <c r="G54" s="79">
        <v>388473</v>
      </c>
      <c r="H54" s="79">
        <v>388473</v>
      </c>
      <c r="J54" s="26"/>
    </row>
    <row r="55" spans="2:11" hidden="1">
      <c r="B55" s="16">
        <v>321</v>
      </c>
      <c r="C55" s="16" t="s">
        <v>48</v>
      </c>
      <c r="D55" s="17" t="s">
        <v>57</v>
      </c>
      <c r="E55" s="35">
        <v>59580</v>
      </c>
      <c r="F55" s="35">
        <v>62520</v>
      </c>
      <c r="G55" s="35">
        <v>0</v>
      </c>
      <c r="H55" s="35">
        <v>0</v>
      </c>
    </row>
    <row r="56" spans="2:11" hidden="1">
      <c r="B56" s="16">
        <v>322</v>
      </c>
      <c r="C56" s="16" t="s">
        <v>48</v>
      </c>
      <c r="D56" s="17" t="s">
        <v>63</v>
      </c>
      <c r="E56" s="35">
        <v>45793</v>
      </c>
      <c r="F56" s="35">
        <v>55793</v>
      </c>
      <c r="G56" s="35">
        <v>0</v>
      </c>
      <c r="H56" s="35">
        <v>0</v>
      </c>
    </row>
    <row r="57" spans="2:11" hidden="1">
      <c r="B57" s="16">
        <v>323</v>
      </c>
      <c r="C57" s="16" t="s">
        <v>48</v>
      </c>
      <c r="D57" s="17" t="s">
        <v>58</v>
      </c>
      <c r="E57" s="35">
        <v>220530</v>
      </c>
      <c r="F57" s="35">
        <v>255160</v>
      </c>
      <c r="G57" s="35">
        <v>0</v>
      </c>
      <c r="H57" s="35">
        <v>0</v>
      </c>
    </row>
    <row r="58" spans="2:11" hidden="1">
      <c r="B58" s="16">
        <v>329</v>
      </c>
      <c r="C58" s="16" t="s">
        <v>48</v>
      </c>
      <c r="D58" s="17" t="s">
        <v>64</v>
      </c>
      <c r="E58" s="35">
        <v>15000</v>
      </c>
      <c r="F58" s="35">
        <v>15000</v>
      </c>
      <c r="G58" s="35">
        <v>0</v>
      </c>
      <c r="H58" s="35">
        <v>0</v>
      </c>
    </row>
    <row r="59" spans="2:11" hidden="1">
      <c r="B59" s="86" t="s">
        <v>13</v>
      </c>
      <c r="C59" s="87"/>
      <c r="D59" s="87"/>
      <c r="E59" s="88">
        <f>SUM(E60+E65+E67)</f>
        <v>325288</v>
      </c>
      <c r="F59" s="88">
        <f t="shared" ref="F59:H59" si="21">SUM(F60+F65+F67)</f>
        <v>314400</v>
      </c>
      <c r="G59" s="88">
        <f t="shared" si="21"/>
        <v>304400</v>
      </c>
      <c r="H59" s="88">
        <f t="shared" si="21"/>
        <v>304400</v>
      </c>
    </row>
    <row r="60" spans="2:11" hidden="1">
      <c r="B60" s="77">
        <v>32</v>
      </c>
      <c r="C60" s="77"/>
      <c r="D60" s="78" t="s">
        <v>53</v>
      </c>
      <c r="E60" s="79">
        <f>SUM(E61:E64)</f>
        <v>281600</v>
      </c>
      <c r="F60" s="79">
        <f>SUM(F61:F64)</f>
        <v>292900</v>
      </c>
      <c r="G60" s="79">
        <v>292900</v>
      </c>
      <c r="H60" s="79">
        <v>292900</v>
      </c>
    </row>
    <row r="61" spans="2:11" hidden="1">
      <c r="B61" s="16">
        <v>321</v>
      </c>
      <c r="C61" s="16" t="s">
        <v>48</v>
      </c>
      <c r="D61" s="17" t="s">
        <v>57</v>
      </c>
      <c r="E61" s="35">
        <v>10000</v>
      </c>
      <c r="F61" s="35">
        <v>11000</v>
      </c>
      <c r="G61" s="35">
        <v>0</v>
      </c>
      <c r="H61" s="35">
        <v>0</v>
      </c>
    </row>
    <row r="62" spans="2:11" hidden="1">
      <c r="B62" s="16">
        <v>322</v>
      </c>
      <c r="C62" s="16" t="s">
        <v>48</v>
      </c>
      <c r="D62" s="17" t="s">
        <v>63</v>
      </c>
      <c r="E62" s="35">
        <v>136300</v>
      </c>
      <c r="F62" s="35">
        <v>141000</v>
      </c>
      <c r="G62" s="35">
        <v>0</v>
      </c>
      <c r="H62" s="35">
        <v>0</v>
      </c>
    </row>
    <row r="63" spans="2:11" hidden="1">
      <c r="B63" s="16">
        <v>323</v>
      </c>
      <c r="C63" s="16" t="s">
        <v>48</v>
      </c>
      <c r="D63" s="17" t="s">
        <v>58</v>
      </c>
      <c r="E63" s="35">
        <v>99300</v>
      </c>
      <c r="F63" s="35">
        <v>100300</v>
      </c>
      <c r="G63" s="35">
        <v>0</v>
      </c>
      <c r="H63" s="35">
        <v>0</v>
      </c>
    </row>
    <row r="64" spans="2:11" hidden="1">
      <c r="B64" s="16">
        <v>329</v>
      </c>
      <c r="C64" s="16" t="s">
        <v>48</v>
      </c>
      <c r="D64" s="17" t="s">
        <v>64</v>
      </c>
      <c r="E64" s="35">
        <v>36000</v>
      </c>
      <c r="F64" s="35">
        <v>40600</v>
      </c>
      <c r="G64" s="35">
        <v>0</v>
      </c>
      <c r="H64" s="35">
        <v>0</v>
      </c>
    </row>
    <row r="65" spans="2:8" hidden="1">
      <c r="B65" s="77">
        <v>34</v>
      </c>
      <c r="C65" s="77"/>
      <c r="D65" s="78" t="s">
        <v>59</v>
      </c>
      <c r="E65" s="79">
        <f>SUM(E66)</f>
        <v>4500</v>
      </c>
      <c r="F65" s="79">
        <f>SUM(F66)</f>
        <v>4500</v>
      </c>
      <c r="G65" s="79">
        <v>4500</v>
      </c>
      <c r="H65" s="79">
        <v>4500</v>
      </c>
    </row>
    <row r="66" spans="2:8" hidden="1">
      <c r="B66" s="16">
        <v>343</v>
      </c>
      <c r="C66" s="16" t="s">
        <v>48</v>
      </c>
      <c r="D66" s="17" t="s">
        <v>60</v>
      </c>
      <c r="E66" s="35">
        <v>4500</v>
      </c>
      <c r="F66" s="35">
        <v>4500</v>
      </c>
      <c r="G66" s="35">
        <v>0</v>
      </c>
      <c r="H66" s="35">
        <v>0</v>
      </c>
    </row>
    <row r="67" spans="2:8" hidden="1">
      <c r="B67" s="77">
        <v>42</v>
      </c>
      <c r="C67" s="77"/>
      <c r="D67" s="78" t="s">
        <v>61</v>
      </c>
      <c r="E67" s="79">
        <f>SUM(E68)</f>
        <v>39188</v>
      </c>
      <c r="F67" s="79">
        <f>SUM(F68)</f>
        <v>17000</v>
      </c>
      <c r="G67" s="79">
        <v>7000</v>
      </c>
      <c r="H67" s="79">
        <v>7000</v>
      </c>
    </row>
    <row r="68" spans="2:8" hidden="1">
      <c r="B68" s="16">
        <v>422</v>
      </c>
      <c r="C68" s="16" t="s">
        <v>48</v>
      </c>
      <c r="D68" s="17" t="s">
        <v>62</v>
      </c>
      <c r="E68" s="35">
        <v>39188</v>
      </c>
      <c r="F68" s="35">
        <v>17000</v>
      </c>
      <c r="G68" s="35">
        <v>0</v>
      </c>
      <c r="H68" s="35">
        <v>0</v>
      </c>
    </row>
    <row r="69" spans="2:8" hidden="1">
      <c r="B69" s="14" t="s">
        <v>20</v>
      </c>
      <c r="C69" s="15"/>
      <c r="D69" s="15"/>
      <c r="E69" s="38">
        <f>SUM(E70+E74+E79)</f>
        <v>119061</v>
      </c>
      <c r="F69" s="38">
        <f>SUM(F70+F74)</f>
        <v>83470</v>
      </c>
      <c r="G69" s="38">
        <f>SUM(G70+G74+G79)</f>
        <v>83470</v>
      </c>
      <c r="H69" s="38">
        <f>SUM(H70+H74+H79)</f>
        <v>83470</v>
      </c>
    </row>
    <row r="70" spans="2:8" hidden="1">
      <c r="B70" s="89" t="s">
        <v>3</v>
      </c>
      <c r="C70" s="90"/>
      <c r="D70" s="90"/>
      <c r="E70" s="91">
        <f>SUM(E71)</f>
        <v>52470</v>
      </c>
      <c r="F70" s="91">
        <f>SUM(F71)</f>
        <v>52470</v>
      </c>
      <c r="G70" s="91">
        <f>SUM(G71)</f>
        <v>52470</v>
      </c>
      <c r="H70" s="91">
        <f>SUM(H71)</f>
        <v>52470</v>
      </c>
    </row>
    <row r="71" spans="2:8" hidden="1">
      <c r="B71" s="77">
        <v>32</v>
      </c>
      <c r="C71" s="77" t="s">
        <v>48</v>
      </c>
      <c r="D71" s="78" t="s">
        <v>53</v>
      </c>
      <c r="E71" s="79">
        <f>SUM(E72:E73)</f>
        <v>52470</v>
      </c>
      <c r="F71" s="79">
        <f>SUM(F72:F73)</f>
        <v>52470</v>
      </c>
      <c r="G71" s="79">
        <v>52470</v>
      </c>
      <c r="H71" s="79">
        <v>52470</v>
      </c>
    </row>
    <row r="72" spans="2:8" hidden="1">
      <c r="B72" s="16">
        <v>323</v>
      </c>
      <c r="C72" s="16" t="s">
        <v>48</v>
      </c>
      <c r="D72" s="17" t="s">
        <v>58</v>
      </c>
      <c r="E72" s="35">
        <v>43220</v>
      </c>
      <c r="F72" s="35">
        <v>43220</v>
      </c>
      <c r="G72" s="35">
        <v>0</v>
      </c>
      <c r="H72" s="35">
        <v>0</v>
      </c>
    </row>
    <row r="73" spans="2:8" hidden="1">
      <c r="B73" s="16">
        <v>329</v>
      </c>
      <c r="C73" s="16" t="s">
        <v>48</v>
      </c>
      <c r="D73" s="17" t="s">
        <v>64</v>
      </c>
      <c r="E73" s="35">
        <v>9250</v>
      </c>
      <c r="F73" s="35">
        <v>9250</v>
      </c>
      <c r="G73" s="35">
        <v>0</v>
      </c>
      <c r="H73" s="35">
        <v>0</v>
      </c>
    </row>
    <row r="74" spans="2:8" hidden="1">
      <c r="B74" s="92" t="s">
        <v>16</v>
      </c>
      <c r="C74" s="93"/>
      <c r="D74" s="93"/>
      <c r="E74" s="94">
        <f>SUM(E75+E77)</f>
        <v>63385</v>
      </c>
      <c r="F74" s="94">
        <f>SUM(F75)</f>
        <v>31000</v>
      </c>
      <c r="G74" s="94">
        <f t="shared" ref="G74:H74" si="22">SUM(G75)</f>
        <v>31000</v>
      </c>
      <c r="H74" s="94">
        <f t="shared" si="22"/>
        <v>31000</v>
      </c>
    </row>
    <row r="75" spans="2:8" hidden="1">
      <c r="B75" s="77">
        <v>32</v>
      </c>
      <c r="C75" s="77" t="s">
        <v>48</v>
      </c>
      <c r="D75" s="78" t="s">
        <v>53</v>
      </c>
      <c r="E75" s="79">
        <f>SUM(E76)</f>
        <v>48385</v>
      </c>
      <c r="F75" s="79">
        <f>SUM(F76)</f>
        <v>31000</v>
      </c>
      <c r="G75" s="79">
        <v>31000</v>
      </c>
      <c r="H75" s="79">
        <v>31000</v>
      </c>
    </row>
    <row r="76" spans="2:8" hidden="1">
      <c r="B76" s="16">
        <v>323</v>
      </c>
      <c r="C76" s="16" t="s">
        <v>48</v>
      </c>
      <c r="D76" s="17" t="s">
        <v>58</v>
      </c>
      <c r="E76" s="35">
        <v>48385</v>
      </c>
      <c r="F76" s="35">
        <v>31000</v>
      </c>
      <c r="G76" s="35">
        <v>0</v>
      </c>
      <c r="H76" s="35">
        <v>0</v>
      </c>
    </row>
    <row r="77" spans="2:8" hidden="1">
      <c r="B77" s="77">
        <v>42</v>
      </c>
      <c r="C77" s="77" t="s">
        <v>48</v>
      </c>
      <c r="D77" s="78" t="s">
        <v>61</v>
      </c>
      <c r="E77" s="79">
        <f>SUM(E78)</f>
        <v>15000</v>
      </c>
      <c r="F77" s="79">
        <v>0</v>
      </c>
      <c r="G77" s="79">
        <v>0</v>
      </c>
      <c r="H77" s="79">
        <v>0</v>
      </c>
    </row>
    <row r="78" spans="2:8" hidden="1">
      <c r="B78" s="16">
        <v>422</v>
      </c>
      <c r="C78" s="16" t="s">
        <v>48</v>
      </c>
      <c r="D78" s="17" t="s">
        <v>62</v>
      </c>
      <c r="E78" s="35">
        <v>15000</v>
      </c>
      <c r="F78" s="35">
        <v>0</v>
      </c>
      <c r="G78" s="35">
        <v>0</v>
      </c>
      <c r="H78" s="35">
        <v>0</v>
      </c>
    </row>
    <row r="79" spans="2:8" hidden="1">
      <c r="B79" s="95" t="s">
        <v>6</v>
      </c>
      <c r="C79" s="96"/>
      <c r="D79" s="96"/>
      <c r="E79" s="97">
        <f>SUM(E80)</f>
        <v>3206</v>
      </c>
      <c r="F79" s="97">
        <f t="shared" ref="F79:H80" si="23">SUM(F80)</f>
        <v>0</v>
      </c>
      <c r="G79" s="97">
        <f t="shared" si="23"/>
        <v>0</v>
      </c>
      <c r="H79" s="97">
        <f t="shared" si="23"/>
        <v>0</v>
      </c>
    </row>
    <row r="80" spans="2:8" hidden="1">
      <c r="B80" s="77">
        <v>32</v>
      </c>
      <c r="C80" s="77" t="s">
        <v>48</v>
      </c>
      <c r="D80" s="78" t="s">
        <v>53</v>
      </c>
      <c r="E80" s="72">
        <f>SUM(E81)</f>
        <v>3206</v>
      </c>
      <c r="F80" s="72">
        <f t="shared" si="23"/>
        <v>0</v>
      </c>
      <c r="G80" s="72">
        <f t="shared" si="23"/>
        <v>0</v>
      </c>
      <c r="H80" s="72">
        <f t="shared" si="23"/>
        <v>0</v>
      </c>
    </row>
    <row r="81" spans="2:8" hidden="1">
      <c r="B81" s="16">
        <v>329</v>
      </c>
      <c r="C81" s="16" t="s">
        <v>48</v>
      </c>
      <c r="D81" s="17" t="s">
        <v>64</v>
      </c>
      <c r="E81" s="35">
        <v>3206</v>
      </c>
      <c r="F81" s="35">
        <v>0</v>
      </c>
      <c r="G81" s="35">
        <v>0</v>
      </c>
      <c r="H81" s="35">
        <v>0</v>
      </c>
    </row>
    <row r="82" spans="2:8" hidden="1">
      <c r="B82" s="14" t="s">
        <v>21</v>
      </c>
      <c r="C82" s="15"/>
      <c r="D82" s="15"/>
      <c r="E82" s="38">
        <f>+E83+E87</f>
        <v>318500</v>
      </c>
      <c r="F82" s="38">
        <f t="shared" ref="F82" si="24">+F83+F87</f>
        <v>338000</v>
      </c>
      <c r="G82" s="38">
        <f t="shared" ref="G82:H82" si="25">+G83+G87</f>
        <v>338000</v>
      </c>
      <c r="H82" s="38">
        <f t="shared" si="25"/>
        <v>338000</v>
      </c>
    </row>
    <row r="83" spans="2:8" hidden="1">
      <c r="B83" s="89" t="s">
        <v>3</v>
      </c>
      <c r="C83" s="90"/>
      <c r="D83" s="90"/>
      <c r="E83" s="91">
        <f>SUM(E84)</f>
        <v>133000</v>
      </c>
      <c r="F83" s="91">
        <f>SUM(F84)</f>
        <v>143000</v>
      </c>
      <c r="G83" s="91">
        <f t="shared" ref="G83:H83" si="26">SUM(G84:G86)</f>
        <v>143000</v>
      </c>
      <c r="H83" s="91">
        <f t="shared" si="26"/>
        <v>143000</v>
      </c>
    </row>
    <row r="84" spans="2:8" hidden="1">
      <c r="B84" s="77">
        <v>42</v>
      </c>
      <c r="C84" s="77" t="s">
        <v>48</v>
      </c>
      <c r="D84" s="78" t="s">
        <v>61</v>
      </c>
      <c r="E84" s="79">
        <f>SUM(E85:E86)</f>
        <v>133000</v>
      </c>
      <c r="F84" s="79">
        <f t="shared" ref="F84" si="27">SUM(F85:F86)</f>
        <v>143000</v>
      </c>
      <c r="G84" s="79">
        <v>143000</v>
      </c>
      <c r="H84" s="79">
        <v>143000</v>
      </c>
    </row>
    <row r="85" spans="2:8" hidden="1">
      <c r="B85" s="16">
        <v>422</v>
      </c>
      <c r="C85" s="16" t="s">
        <v>48</v>
      </c>
      <c r="D85" s="17" t="s">
        <v>62</v>
      </c>
      <c r="E85" s="35">
        <v>23000</v>
      </c>
      <c r="F85" s="35">
        <v>23000</v>
      </c>
      <c r="G85" s="35">
        <v>0</v>
      </c>
      <c r="H85" s="35">
        <v>0</v>
      </c>
    </row>
    <row r="86" spans="2:8" hidden="1">
      <c r="B86" s="16">
        <v>424</v>
      </c>
      <c r="C86" s="16" t="s">
        <v>48</v>
      </c>
      <c r="D86" s="17" t="s">
        <v>65</v>
      </c>
      <c r="E86" s="35">
        <v>110000</v>
      </c>
      <c r="F86" s="35">
        <v>120000</v>
      </c>
      <c r="G86" s="35">
        <v>0</v>
      </c>
      <c r="H86" s="35">
        <v>0</v>
      </c>
    </row>
    <row r="87" spans="2:8" hidden="1">
      <c r="B87" s="92" t="s">
        <v>16</v>
      </c>
      <c r="C87" s="93"/>
      <c r="D87" s="93"/>
      <c r="E87" s="94">
        <f>SUM(E88)</f>
        <v>185500</v>
      </c>
      <c r="F87" s="94">
        <f t="shared" ref="F87:H87" si="28">SUM(F88)</f>
        <v>195000</v>
      </c>
      <c r="G87" s="94">
        <f t="shared" si="28"/>
        <v>195000</v>
      </c>
      <c r="H87" s="94">
        <f t="shared" si="28"/>
        <v>195000</v>
      </c>
    </row>
    <row r="88" spans="2:8" hidden="1">
      <c r="B88" s="77">
        <v>42</v>
      </c>
      <c r="C88" s="77" t="s">
        <v>48</v>
      </c>
      <c r="D88" s="78" t="s">
        <v>61</v>
      </c>
      <c r="E88" s="79">
        <f>SUM(E89:E90)</f>
        <v>185500</v>
      </c>
      <c r="F88" s="79">
        <f t="shared" ref="F88" si="29">SUM(F89:F90)</f>
        <v>195000</v>
      </c>
      <c r="G88" s="79">
        <v>195000</v>
      </c>
      <c r="H88" s="79">
        <v>195000</v>
      </c>
    </row>
    <row r="89" spans="2:8" hidden="1">
      <c r="B89" s="16">
        <v>422</v>
      </c>
      <c r="C89" s="16" t="s">
        <v>48</v>
      </c>
      <c r="D89" s="17" t="s">
        <v>62</v>
      </c>
      <c r="E89" s="35">
        <v>0</v>
      </c>
      <c r="F89" s="35">
        <v>10000</v>
      </c>
      <c r="G89" s="35">
        <v>0</v>
      </c>
      <c r="H89" s="35">
        <v>0</v>
      </c>
    </row>
    <row r="90" spans="2:8" hidden="1">
      <c r="B90" s="16">
        <v>424</v>
      </c>
      <c r="C90" s="16" t="s">
        <v>48</v>
      </c>
      <c r="D90" s="17" t="s">
        <v>65</v>
      </c>
      <c r="E90" s="35">
        <v>185500</v>
      </c>
      <c r="F90" s="35">
        <v>185000</v>
      </c>
      <c r="G90" s="35">
        <v>0</v>
      </c>
      <c r="H90" s="35">
        <v>0</v>
      </c>
    </row>
  </sheetData>
  <mergeCells count="4">
    <mergeCell ref="B5:D5"/>
    <mergeCell ref="B26:D26"/>
    <mergeCell ref="B47:D47"/>
    <mergeCell ref="B3:D3"/>
  </mergeCells>
  <conditionalFormatting sqref="E31:H31 D1:D1048576">
    <cfRule type="containsText" dxfId="0" priority="1" operator="containsText" text="višak">
      <formula>NOT(ISERROR(SEARCH("višak",D1)))</formula>
    </cfRule>
  </conditionalFormatting>
  <pageMargins left="0.70866141732283472" right="0.70866141732283472" top="0.55118110236220474" bottom="0.74803149606299213" header="0.31496062992125984" footer="0.31496062992125984"/>
  <pageSetup paperSize="9" scale="68" orientation="landscape" r:id="rId1"/>
  <rowBreaks count="1" manualBreakCount="1">
    <brk id="46" min="1" max="8" man="1"/>
  </rowBreaks>
  <colBreaks count="1" manualBreakCount="1">
    <brk id="8" max="10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activeCell="B12" sqref="B12"/>
    </sheetView>
  </sheetViews>
  <sheetFormatPr defaultRowHeight="15"/>
  <cols>
    <col min="1" max="1" width="11.7109375" customWidth="1"/>
    <col min="2" max="2" width="57.28515625" customWidth="1"/>
    <col min="3" max="3" width="12.7109375" customWidth="1"/>
    <col min="4" max="5" width="13.85546875" customWidth="1"/>
  </cols>
  <sheetData>
    <row r="1" spans="1:5">
      <c r="B1" s="149" t="s">
        <v>66</v>
      </c>
      <c r="C1" s="150"/>
      <c r="D1" s="150"/>
      <c r="E1" s="150"/>
    </row>
    <row r="3" spans="1:5">
      <c r="C3" s="99" t="s">
        <v>67</v>
      </c>
      <c r="D3" s="99" t="s">
        <v>68</v>
      </c>
      <c r="E3" s="99" t="s">
        <v>68</v>
      </c>
    </row>
    <row r="4" spans="1:5">
      <c r="C4" s="99">
        <v>1</v>
      </c>
      <c r="D4" s="99">
        <v>2</v>
      </c>
      <c r="E4" s="99">
        <v>3</v>
      </c>
    </row>
    <row r="5" spans="1:5">
      <c r="A5" s="100" t="s">
        <v>69</v>
      </c>
      <c r="B5" s="100" t="s">
        <v>70</v>
      </c>
      <c r="C5" s="99" t="s">
        <v>71</v>
      </c>
      <c r="D5" s="99" t="s">
        <v>72</v>
      </c>
      <c r="E5" s="99" t="s">
        <v>73</v>
      </c>
    </row>
    <row r="6" spans="1:5">
      <c r="A6" t="s">
        <v>74</v>
      </c>
      <c r="B6" s="101"/>
      <c r="C6" s="102">
        <v>3671951</v>
      </c>
      <c r="D6" s="102">
        <v>3672787</v>
      </c>
      <c r="E6" s="102">
        <v>3683623</v>
      </c>
    </row>
    <row r="7" spans="1:5">
      <c r="A7" s="103" t="s">
        <v>75</v>
      </c>
      <c r="B7" s="103"/>
      <c r="C7" s="104">
        <v>3671951</v>
      </c>
      <c r="D7" s="104">
        <v>3672787</v>
      </c>
      <c r="E7" s="104">
        <v>3683623</v>
      </c>
    </row>
    <row r="8" spans="1:5">
      <c r="A8" s="105" t="s">
        <v>76</v>
      </c>
      <c r="B8" s="105"/>
      <c r="C8" s="106">
        <v>3671951</v>
      </c>
      <c r="D8" s="106">
        <v>3672787</v>
      </c>
      <c r="E8" s="106">
        <v>3683623</v>
      </c>
    </row>
    <row r="9" spans="1:5">
      <c r="A9" s="107" t="s">
        <v>77</v>
      </c>
      <c r="B9" s="107"/>
      <c r="C9" s="108">
        <v>3671951</v>
      </c>
      <c r="D9" s="108">
        <v>3672787</v>
      </c>
      <c r="E9" s="108">
        <v>3683623</v>
      </c>
    </row>
    <row r="10" spans="1:5">
      <c r="A10" s="109" t="s">
        <v>78</v>
      </c>
      <c r="B10" s="109"/>
      <c r="C10" s="110">
        <v>3671951</v>
      </c>
      <c r="D10" s="110">
        <v>3672787</v>
      </c>
      <c r="E10" s="110">
        <v>3683623</v>
      </c>
    </row>
    <row r="11" spans="1:5">
      <c r="A11" s="111" t="s">
        <v>79</v>
      </c>
      <c r="B11" s="111"/>
      <c r="C11" s="112">
        <v>3671951</v>
      </c>
      <c r="D11" s="112">
        <v>3672787</v>
      </c>
      <c r="E11" s="112">
        <v>3683623</v>
      </c>
    </row>
    <row r="12" spans="1:5">
      <c r="A12" s="113" t="s">
        <v>19</v>
      </c>
      <c r="B12" s="113"/>
      <c r="C12" s="114">
        <v>3250481</v>
      </c>
      <c r="D12" s="114">
        <v>3251317</v>
      </c>
      <c r="E12" s="114">
        <v>3262153</v>
      </c>
    </row>
    <row r="13" spans="1:5">
      <c r="A13" s="115" t="s">
        <v>80</v>
      </c>
      <c r="B13" s="115"/>
      <c r="C13" s="116">
        <v>3250481</v>
      </c>
      <c r="D13" s="116">
        <v>3251317</v>
      </c>
      <c r="E13" s="116">
        <v>3262153</v>
      </c>
    </row>
    <row r="14" spans="1:5">
      <c r="A14" s="117" t="s">
        <v>81</v>
      </c>
      <c r="B14" s="117"/>
      <c r="C14" s="118">
        <v>2936081</v>
      </c>
      <c r="D14" s="118">
        <v>2946917</v>
      </c>
      <c r="E14" s="118">
        <v>2957753</v>
      </c>
    </row>
    <row r="15" spans="1:5">
      <c r="A15" s="101" t="s">
        <v>82</v>
      </c>
      <c r="B15" s="101" t="s">
        <v>83</v>
      </c>
      <c r="C15" s="102">
        <v>2547608</v>
      </c>
      <c r="D15" s="102">
        <v>2558444</v>
      </c>
      <c r="E15" s="102">
        <v>2569280</v>
      </c>
    </row>
    <row r="16" spans="1:5">
      <c r="A16" s="119" t="s">
        <v>84</v>
      </c>
      <c r="B16" s="119" t="s">
        <v>85</v>
      </c>
      <c r="C16" s="120">
        <v>1982762</v>
      </c>
    </row>
    <row r="17" spans="1:5">
      <c r="A17" s="119" t="s">
        <v>86</v>
      </c>
      <c r="B17" s="119" t="s">
        <v>87</v>
      </c>
      <c r="C17" s="120">
        <v>240990</v>
      </c>
    </row>
    <row r="18" spans="1:5">
      <c r="A18" s="119" t="s">
        <v>88</v>
      </c>
      <c r="B18" s="119" t="s">
        <v>89</v>
      </c>
      <c r="C18" s="120">
        <v>323856</v>
      </c>
    </row>
    <row r="19" spans="1:5">
      <c r="A19" s="101" t="s">
        <v>90</v>
      </c>
      <c r="B19" s="101" t="s">
        <v>91</v>
      </c>
      <c r="C19" s="102">
        <v>388473</v>
      </c>
      <c r="D19" s="102">
        <v>388473</v>
      </c>
      <c r="E19" s="102">
        <v>388473</v>
      </c>
    </row>
    <row r="20" spans="1:5">
      <c r="A20" s="119" t="s">
        <v>92</v>
      </c>
      <c r="B20" s="119" t="s">
        <v>93</v>
      </c>
      <c r="C20" s="120">
        <v>62520</v>
      </c>
    </row>
    <row r="21" spans="1:5">
      <c r="A21" s="119" t="s">
        <v>94</v>
      </c>
      <c r="B21" s="119" t="s">
        <v>95</v>
      </c>
      <c r="C21" s="120">
        <v>55793</v>
      </c>
    </row>
    <row r="22" spans="1:5">
      <c r="A22" s="119" t="s">
        <v>96</v>
      </c>
      <c r="B22" s="119" t="s">
        <v>97</v>
      </c>
      <c r="C22" s="120">
        <v>255160</v>
      </c>
    </row>
    <row r="23" spans="1:5">
      <c r="A23" s="119" t="s">
        <v>98</v>
      </c>
      <c r="B23" s="119" t="s">
        <v>99</v>
      </c>
      <c r="C23" s="120">
        <v>15000</v>
      </c>
    </row>
    <row r="24" spans="1:5">
      <c r="A24" s="117" t="s">
        <v>100</v>
      </c>
      <c r="B24" s="117"/>
      <c r="C24" s="118">
        <v>314400</v>
      </c>
      <c r="D24" s="118">
        <v>304400</v>
      </c>
      <c r="E24" s="118">
        <v>304400</v>
      </c>
    </row>
    <row r="25" spans="1:5">
      <c r="A25" s="101" t="s">
        <v>90</v>
      </c>
      <c r="B25" s="101" t="s">
        <v>91</v>
      </c>
      <c r="C25" s="102">
        <v>292900</v>
      </c>
      <c r="D25" s="102">
        <v>292900</v>
      </c>
      <c r="E25" s="102">
        <v>292900</v>
      </c>
    </row>
    <row r="26" spans="1:5">
      <c r="A26" s="119" t="s">
        <v>92</v>
      </c>
      <c r="B26" s="119" t="s">
        <v>93</v>
      </c>
      <c r="C26" s="120">
        <v>11000</v>
      </c>
    </row>
    <row r="27" spans="1:5">
      <c r="A27" s="119" t="s">
        <v>94</v>
      </c>
      <c r="B27" s="119" t="s">
        <v>95</v>
      </c>
      <c r="C27" s="120">
        <v>141000</v>
      </c>
    </row>
    <row r="28" spans="1:5">
      <c r="A28" s="119" t="s">
        <v>96</v>
      </c>
      <c r="B28" s="119" t="s">
        <v>97</v>
      </c>
      <c r="C28" s="120">
        <v>100300</v>
      </c>
    </row>
    <row r="29" spans="1:5">
      <c r="A29" s="119" t="s">
        <v>98</v>
      </c>
      <c r="B29" s="119" t="s">
        <v>99</v>
      </c>
      <c r="C29" s="120">
        <v>40600</v>
      </c>
    </row>
    <row r="30" spans="1:5">
      <c r="A30" s="101" t="s">
        <v>101</v>
      </c>
      <c r="B30" s="101" t="s">
        <v>102</v>
      </c>
      <c r="C30" s="102">
        <v>4500</v>
      </c>
      <c r="D30" s="102">
        <v>4500</v>
      </c>
      <c r="E30" s="102">
        <v>4500</v>
      </c>
    </row>
    <row r="31" spans="1:5">
      <c r="A31" s="119" t="s">
        <v>103</v>
      </c>
      <c r="B31" s="119" t="s">
        <v>104</v>
      </c>
      <c r="C31" s="120">
        <v>4500</v>
      </c>
    </row>
    <row r="32" spans="1:5">
      <c r="A32" s="101" t="s">
        <v>105</v>
      </c>
      <c r="B32" s="101" t="s">
        <v>106</v>
      </c>
      <c r="C32" s="102">
        <v>17000</v>
      </c>
      <c r="D32" s="102">
        <v>7000</v>
      </c>
      <c r="E32" s="102">
        <v>7000</v>
      </c>
    </row>
    <row r="33" spans="1:5">
      <c r="A33" s="119" t="s">
        <v>107</v>
      </c>
      <c r="B33" s="119" t="s">
        <v>108</v>
      </c>
      <c r="C33" s="120">
        <v>17000</v>
      </c>
    </row>
    <row r="34" spans="1:5">
      <c r="A34" s="113" t="s">
        <v>20</v>
      </c>
      <c r="B34" s="113"/>
      <c r="C34" s="114">
        <v>83470</v>
      </c>
      <c r="D34" s="114">
        <v>83470</v>
      </c>
      <c r="E34" s="114">
        <v>83470</v>
      </c>
    </row>
    <row r="35" spans="1:5">
      <c r="A35" s="115" t="s">
        <v>80</v>
      </c>
      <c r="B35" s="115"/>
      <c r="C35" s="116">
        <v>83470</v>
      </c>
      <c r="D35" s="116">
        <v>83470</v>
      </c>
      <c r="E35" s="116">
        <v>83470</v>
      </c>
    </row>
    <row r="36" spans="1:5">
      <c r="A36" s="117" t="s">
        <v>81</v>
      </c>
      <c r="B36" s="117"/>
      <c r="C36" s="118">
        <v>52470</v>
      </c>
      <c r="D36" s="118">
        <v>52470</v>
      </c>
      <c r="E36" s="118">
        <v>52470</v>
      </c>
    </row>
    <row r="37" spans="1:5">
      <c r="A37" s="101" t="s">
        <v>90</v>
      </c>
      <c r="B37" s="101" t="s">
        <v>91</v>
      </c>
      <c r="C37" s="102">
        <v>52470</v>
      </c>
      <c r="D37" s="102">
        <v>52470</v>
      </c>
      <c r="E37" s="102">
        <v>52470</v>
      </c>
    </row>
    <row r="38" spans="1:5">
      <c r="A38" s="119" t="s">
        <v>96</v>
      </c>
      <c r="B38" s="119" t="s">
        <v>97</v>
      </c>
      <c r="C38" s="120">
        <v>43220</v>
      </c>
    </row>
    <row r="39" spans="1:5">
      <c r="A39" s="119" t="s">
        <v>98</v>
      </c>
      <c r="B39" s="119" t="s">
        <v>99</v>
      </c>
      <c r="C39" s="120">
        <v>9250</v>
      </c>
    </row>
    <row r="40" spans="1:5">
      <c r="A40" s="117" t="s">
        <v>109</v>
      </c>
      <c r="B40" s="117"/>
      <c r="C40" s="118">
        <v>31000</v>
      </c>
      <c r="D40" s="118">
        <v>31000</v>
      </c>
      <c r="E40" s="118">
        <v>31000</v>
      </c>
    </row>
    <row r="41" spans="1:5">
      <c r="A41" s="101" t="s">
        <v>90</v>
      </c>
      <c r="B41" s="101" t="s">
        <v>91</v>
      </c>
      <c r="C41" s="102">
        <v>31000</v>
      </c>
      <c r="D41" s="102">
        <v>31000</v>
      </c>
      <c r="E41" s="102">
        <v>31000</v>
      </c>
    </row>
    <row r="42" spans="1:5">
      <c r="A42" s="119" t="s">
        <v>96</v>
      </c>
      <c r="B42" s="119" t="s">
        <v>97</v>
      </c>
      <c r="C42" s="120">
        <v>31000</v>
      </c>
    </row>
    <row r="43" spans="1:5">
      <c r="A43" s="101" t="s">
        <v>105</v>
      </c>
      <c r="B43" s="101" t="s">
        <v>106</v>
      </c>
      <c r="C43" s="102">
        <v>0</v>
      </c>
      <c r="D43" s="102">
        <v>0</v>
      </c>
      <c r="E43" s="102">
        <v>0</v>
      </c>
    </row>
    <row r="44" spans="1:5">
      <c r="A44" s="119" t="s">
        <v>107</v>
      </c>
      <c r="B44" s="119" t="s">
        <v>108</v>
      </c>
      <c r="C44" s="120">
        <v>0</v>
      </c>
    </row>
    <row r="45" spans="1:5">
      <c r="A45" s="113" t="s">
        <v>21</v>
      </c>
      <c r="B45" s="113"/>
      <c r="C45" s="114">
        <v>338000</v>
      </c>
      <c r="D45" s="114">
        <v>338000</v>
      </c>
      <c r="E45" s="114">
        <v>338000</v>
      </c>
    </row>
    <row r="46" spans="1:5">
      <c r="A46" s="115" t="s">
        <v>80</v>
      </c>
      <c r="B46" s="115"/>
      <c r="C46" s="116">
        <v>338000</v>
      </c>
      <c r="D46" s="116">
        <v>338000</v>
      </c>
      <c r="E46" s="116">
        <v>338000</v>
      </c>
    </row>
    <row r="47" spans="1:5">
      <c r="A47" s="117" t="s">
        <v>81</v>
      </c>
      <c r="B47" s="117"/>
      <c r="C47" s="118">
        <v>143000</v>
      </c>
      <c r="D47" s="118">
        <v>143000</v>
      </c>
      <c r="E47" s="118">
        <v>143000</v>
      </c>
    </row>
    <row r="48" spans="1:5">
      <c r="A48" s="101" t="s">
        <v>105</v>
      </c>
      <c r="B48" s="101" t="s">
        <v>106</v>
      </c>
      <c r="C48" s="102">
        <v>143000</v>
      </c>
      <c r="D48" s="102">
        <v>143000</v>
      </c>
      <c r="E48" s="102">
        <v>143000</v>
      </c>
    </row>
    <row r="49" spans="1:5">
      <c r="A49" s="119" t="s">
        <v>107</v>
      </c>
      <c r="B49" s="119" t="s">
        <v>108</v>
      </c>
      <c r="C49" s="120">
        <v>23000</v>
      </c>
    </row>
    <row r="50" spans="1:5">
      <c r="A50" s="119" t="s">
        <v>110</v>
      </c>
      <c r="B50" s="119" t="s">
        <v>111</v>
      </c>
      <c r="C50" s="120">
        <v>120000</v>
      </c>
    </row>
    <row r="51" spans="1:5">
      <c r="A51" s="117" t="s">
        <v>109</v>
      </c>
      <c r="B51" s="117"/>
      <c r="C51" s="118">
        <v>195000</v>
      </c>
      <c r="D51" s="118">
        <v>195000</v>
      </c>
      <c r="E51" s="118">
        <v>195000</v>
      </c>
    </row>
    <row r="52" spans="1:5">
      <c r="A52" s="101" t="s">
        <v>105</v>
      </c>
      <c r="B52" s="101" t="s">
        <v>106</v>
      </c>
      <c r="C52" s="102">
        <v>195000</v>
      </c>
      <c r="D52" s="102">
        <v>195000</v>
      </c>
      <c r="E52" s="102">
        <v>195000</v>
      </c>
    </row>
    <row r="53" spans="1:5">
      <c r="A53" s="119" t="s">
        <v>107</v>
      </c>
      <c r="B53" s="119" t="s">
        <v>108</v>
      </c>
      <c r="C53" s="120">
        <v>10000</v>
      </c>
    </row>
    <row r="54" spans="1:5">
      <c r="A54" s="119" t="s">
        <v>110</v>
      </c>
      <c r="B54" s="119" t="s">
        <v>111</v>
      </c>
      <c r="C54" s="120">
        <v>185000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 DIO</vt:lpstr>
      <vt:lpstr>Plan</vt:lpstr>
      <vt:lpstr>POSEBNI DIO</vt:lpstr>
      <vt:lpstr>Plan!Ispis_naslova</vt:lpstr>
      <vt:lpstr>'OPĆI DIO'!Podrucje_ispisa</vt:lpstr>
      <vt:lpstr>Plan!Podrucje_ispisa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Sklemencic</dc:creator>
  <cp:lastModifiedBy>mklisur</cp:lastModifiedBy>
  <cp:lastPrinted>2020-01-17T12:42:17Z</cp:lastPrinted>
  <dcterms:created xsi:type="dcterms:W3CDTF">2018-10-07T16:30:31Z</dcterms:created>
  <dcterms:modified xsi:type="dcterms:W3CDTF">2020-01-27T09:06:20Z</dcterms:modified>
</cp:coreProperties>
</file>