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xr:revisionPtr revIDLastSave="0" documentId="8_{2889FC12-E089-EA42-AA53-A56A9E9D478D}" xr6:coauthVersionLast="43" xr6:coauthVersionMax="43" xr10:uidLastSave="{00000000-0000-0000-0000-000000000000}"/>
  <bookViews>
    <workbookView xWindow="120" yWindow="30" windowWidth="19440" windowHeight="14445" activeTab="1" xr2:uid="{00000000-000D-0000-FFFF-FFFF00000000}"/>
  </bookViews>
  <sheets>
    <sheet name="Opći dio" sheetId="10" r:id="rId1"/>
    <sheet name="Prijedlog financijskog plana" sheetId="1" r:id="rId2"/>
    <sheet name="List1" sheetId="8" r:id="rId3"/>
  </sheets>
  <definedNames>
    <definedName name="_xlnm._FilterDatabase" localSheetId="1" hidden="1">'Prijedlog financijskog plana'!$A$26:$D$124</definedName>
    <definedName name="_xlnm.Print_Titles" localSheetId="1">'Prijedlog financijskog plana'!$3:$3</definedName>
    <definedName name="_xlnm.Print_Area" localSheetId="1">'Prijedlog financijskog plana'!$A$1:$J$124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0" l="1"/>
  <c r="G20" i="10"/>
  <c r="F20" i="10"/>
  <c r="H11" i="10"/>
  <c r="H22" i="10"/>
  <c r="G11" i="10"/>
  <c r="G22" i="10"/>
  <c r="F11" i="10"/>
  <c r="F22" i="10"/>
  <c r="E113" i="1"/>
  <c r="E119" i="1"/>
  <c r="E112" i="1"/>
  <c r="F120" i="1"/>
  <c r="F121" i="1"/>
  <c r="F122" i="1"/>
  <c r="F123" i="1"/>
  <c r="F124" i="1"/>
  <c r="F119" i="1"/>
  <c r="E94" i="1"/>
  <c r="F95" i="1"/>
  <c r="F96" i="1"/>
  <c r="F97" i="1"/>
  <c r="F98" i="1"/>
  <c r="F99" i="1"/>
  <c r="F100" i="1"/>
  <c r="F101" i="1"/>
  <c r="F94" i="1"/>
  <c r="E87" i="1"/>
  <c r="E102" i="1"/>
  <c r="E86" i="1"/>
  <c r="F88" i="1"/>
  <c r="F89" i="1"/>
  <c r="F90" i="1"/>
  <c r="F91" i="1"/>
  <c r="F92" i="1"/>
  <c r="F93" i="1"/>
  <c r="F87" i="1"/>
  <c r="F103" i="1"/>
  <c r="F104" i="1"/>
  <c r="F105" i="1"/>
  <c r="F106" i="1"/>
  <c r="F102" i="1"/>
  <c r="F86" i="1"/>
  <c r="D26" i="1"/>
  <c r="D6" i="1"/>
  <c r="D31" i="1"/>
  <c r="D7" i="1"/>
  <c r="E26" i="1"/>
  <c r="E6" i="1"/>
  <c r="E31" i="1"/>
  <c r="E7" i="1"/>
  <c r="E65" i="1"/>
  <c r="E11" i="1"/>
  <c r="E109" i="1"/>
  <c r="E12" i="1"/>
  <c r="F27" i="1"/>
  <c r="F28" i="1"/>
  <c r="F29" i="1"/>
  <c r="F30" i="1"/>
  <c r="F26" i="1"/>
  <c r="F6" i="1"/>
  <c r="D65" i="1"/>
  <c r="D11" i="1"/>
  <c r="D94" i="1"/>
  <c r="F117" i="1"/>
  <c r="F116" i="1"/>
  <c r="F107" i="1"/>
  <c r="F85" i="1"/>
  <c r="F70" i="1"/>
  <c r="E42" i="1"/>
  <c r="D42" i="1"/>
  <c r="F39" i="1"/>
  <c r="F37" i="1"/>
  <c r="F36" i="1"/>
  <c r="F35" i="1"/>
  <c r="F34" i="1"/>
  <c r="F33" i="1"/>
  <c r="F118" i="1"/>
  <c r="F115" i="1"/>
  <c r="F114" i="1"/>
  <c r="F111" i="1"/>
  <c r="F110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8" i="1"/>
  <c r="F67" i="1"/>
  <c r="F66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65" i="1"/>
  <c r="D113" i="1"/>
  <c r="D24" i="1"/>
  <c r="D87" i="1"/>
  <c r="D23" i="1"/>
  <c r="D119" i="1"/>
  <c r="E24" i="1"/>
  <c r="E108" i="1"/>
  <c r="D109" i="1"/>
  <c r="D108" i="1"/>
  <c r="E13" i="1"/>
  <c r="D102" i="1"/>
  <c r="D13" i="1"/>
  <c r="E23" i="1"/>
  <c r="D41" i="1"/>
  <c r="E38" i="1"/>
  <c r="E8" i="1"/>
  <c r="D38" i="1"/>
  <c r="D8" i="1"/>
  <c r="D10" i="1"/>
  <c r="D12" i="1"/>
  <c r="E10" i="1"/>
  <c r="D86" i="1"/>
  <c r="D40" i="1"/>
  <c r="D25" i="1"/>
  <c r="F20" i="1"/>
  <c r="E20" i="1"/>
  <c r="D20" i="1"/>
  <c r="F112" i="1"/>
  <c r="F43" i="1"/>
  <c r="F42" i="1"/>
  <c r="F32" i="1"/>
  <c r="F31" i="1"/>
  <c r="F109" i="1"/>
  <c r="F108" i="1"/>
  <c r="F113" i="1"/>
  <c r="F24" i="1"/>
  <c r="F13" i="1"/>
  <c r="F11" i="1"/>
  <c r="E41" i="1"/>
  <c r="F38" i="1"/>
  <c r="F8" i="1"/>
  <c r="D22" i="1"/>
  <c r="D21" i="1"/>
  <c r="D18" i="1"/>
  <c r="E18" i="1"/>
  <c r="E22" i="1"/>
  <c r="F12" i="1"/>
  <c r="F23" i="1"/>
  <c r="E40" i="1"/>
  <c r="F7" i="1"/>
  <c r="E25" i="1"/>
  <c r="F10" i="1"/>
  <c r="F22" i="1"/>
  <c r="F41" i="1"/>
  <c r="E21" i="1"/>
  <c r="E9" i="1"/>
  <c r="F25" i="1"/>
  <c r="D9" i="1"/>
  <c r="E5" i="1"/>
  <c r="D5" i="1"/>
  <c r="F18" i="1"/>
  <c r="F40" i="1"/>
  <c r="F5" i="1"/>
  <c r="F4" i="1"/>
  <c r="F21" i="1"/>
  <c r="D15" i="1"/>
  <c r="D14" i="1"/>
  <c r="D4" i="1"/>
  <c r="E15" i="1"/>
  <c r="E14" i="1"/>
  <c r="E4" i="1"/>
  <c r="F9" i="1"/>
  <c r="F15" i="1"/>
  <c r="F14" i="1"/>
</calcChain>
</file>

<file path=xl/sharedStrings.xml><?xml version="1.0" encoding="utf-8"?>
<sst xmlns="http://schemas.openxmlformats.org/spreadsheetml/2006/main" count="369" uniqueCount="233">
  <si>
    <t xml:space="preserve">Izvor </t>
  </si>
  <si>
    <t>6413</t>
  </si>
  <si>
    <t>6615</t>
  </si>
  <si>
    <t>6631</t>
  </si>
  <si>
    <t>9221</t>
  </si>
  <si>
    <t>6341</t>
  </si>
  <si>
    <t>6361</t>
  </si>
  <si>
    <t>6362</t>
  </si>
  <si>
    <t>Aktivnost</t>
  </si>
  <si>
    <t>A404001</t>
  </si>
  <si>
    <t>Redovna djelatnost</t>
  </si>
  <si>
    <t>1.1.</t>
  </si>
  <si>
    <t>GRAD SAMOBOR-  Opći prihodi i  primici</t>
  </si>
  <si>
    <t>3111</t>
  </si>
  <si>
    <t>3121</t>
  </si>
  <si>
    <t>3132</t>
  </si>
  <si>
    <t>3133</t>
  </si>
  <si>
    <t>3212</t>
  </si>
  <si>
    <t>3221</t>
  </si>
  <si>
    <t>3223</t>
  </si>
  <si>
    <t>3224</t>
  </si>
  <si>
    <t>3232</t>
  </si>
  <si>
    <t>3233</t>
  </si>
  <si>
    <t>3235</t>
  </si>
  <si>
    <t>3236</t>
  </si>
  <si>
    <t>3237</t>
  </si>
  <si>
    <t>3239</t>
  </si>
  <si>
    <t>3293</t>
  </si>
  <si>
    <t>3299</t>
  </si>
  <si>
    <t>3211</t>
  </si>
  <si>
    <t>3213</t>
  </si>
  <si>
    <t>3231</t>
  </si>
  <si>
    <t>3234</t>
  </si>
  <si>
    <t>3238</t>
  </si>
  <si>
    <t>3291</t>
  </si>
  <si>
    <t>3292</t>
  </si>
  <si>
    <t>3294</t>
  </si>
  <si>
    <t>3431</t>
  </si>
  <si>
    <t>A404017</t>
  </si>
  <si>
    <t>Stručno osposobljavanje za rad bez zasnivanja radnog odnosa</t>
  </si>
  <si>
    <t>3241</t>
  </si>
  <si>
    <t>Kapitalni projekt</t>
  </si>
  <si>
    <t>4221</t>
  </si>
  <si>
    <t>POZICIJA</t>
  </si>
  <si>
    <t>RAČAN</t>
  </si>
  <si>
    <t>OPIS POZICIJE</t>
  </si>
  <si>
    <t>I.Izmjene</t>
  </si>
  <si>
    <t>Plan I.izmjene</t>
  </si>
  <si>
    <t>PRIHODI / PRIMICI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</si>
  <si>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</si>
  <si>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</si>
  <si>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</si>
  <si>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</si>
  <si>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RASHODI/IZDACI</t>
  </si>
  <si>
    <t>PRIHODI / PRIMICI VLASTITI IZVORI</t>
  </si>
  <si>
    <t>VIŠAK/MANJAK</t>
  </si>
  <si>
    <t>Plan 2019</t>
  </si>
  <si>
    <t>P0001</t>
  </si>
  <si>
    <t>P0002</t>
  </si>
  <si>
    <t>GRADSKA KNJIŽNICA SAMOBOR</t>
  </si>
  <si>
    <t>2.3.</t>
  </si>
  <si>
    <t>GRADSKA KNJIŽNICA- VLASTITI PRIHODI</t>
  </si>
  <si>
    <t>P0120</t>
  </si>
  <si>
    <t>GKS - prihodi od kamata</t>
  </si>
  <si>
    <t>P0121</t>
  </si>
  <si>
    <t>6614</t>
  </si>
  <si>
    <t>GKS - prihodi od prodaje knjiga</t>
  </si>
  <si>
    <t>P0122</t>
  </si>
  <si>
    <t>GKS - prihodi od pruženih usluga</t>
  </si>
  <si>
    <t>P0123</t>
  </si>
  <si>
    <t>GKS - višak prihoda</t>
  </si>
  <si>
    <t>4.2.</t>
  </si>
  <si>
    <t>GRADSKA KNJIŽNICA - PRIHODI OD POMOĆI</t>
  </si>
  <si>
    <t>P0124</t>
  </si>
  <si>
    <t>GKS - refundacija za stručno osposobljavanje</t>
  </si>
  <si>
    <t>P0125</t>
  </si>
  <si>
    <t>GKS - tekuće pomoći</t>
  </si>
  <si>
    <t>P0126</t>
  </si>
  <si>
    <t>GKS - pomoć za Dan Europe</t>
  </si>
  <si>
    <t>P0127</t>
  </si>
  <si>
    <t>GKS - kapitalne pomoći</t>
  </si>
  <si>
    <t>P0128</t>
  </si>
  <si>
    <t>GKS - refundacija za stručno osposobljavanje - višak</t>
  </si>
  <si>
    <t>P0129</t>
  </si>
  <si>
    <t>5.3.</t>
  </si>
  <si>
    <t>GRADSKA KNJIŽNICA-PRIHODI OD DONACIJA</t>
  </si>
  <si>
    <t>P0179</t>
  </si>
  <si>
    <t>GKS - tekuće donacije</t>
  </si>
  <si>
    <t>R0347</t>
  </si>
  <si>
    <t>GKS - plaće za redovan rad</t>
  </si>
  <si>
    <t>R0348</t>
  </si>
  <si>
    <t>GKS - ostali rashodi za zaposlene</t>
  </si>
  <si>
    <t>R0349</t>
  </si>
  <si>
    <t>GKS - doprinosi za zdravstveno osiguranje</t>
  </si>
  <si>
    <t>R0350</t>
  </si>
  <si>
    <t>GKS - doprinosi za zapošljavanje</t>
  </si>
  <si>
    <t>R0351</t>
  </si>
  <si>
    <t>GKS - naknade za prijevoz na posao i s posla</t>
  </si>
  <si>
    <t>R0352</t>
  </si>
  <si>
    <t>GKS - literatura - nabava tiska</t>
  </si>
  <si>
    <t>R1636</t>
  </si>
  <si>
    <t>GKS - energija</t>
  </si>
  <si>
    <t>R0353</t>
  </si>
  <si>
    <t>GKS - materijal i dijelovi za tek. i invest. održavanje</t>
  </si>
  <si>
    <t>R0354</t>
  </si>
  <si>
    <t>GKS - usluge telefona, pošte i prijevoza</t>
  </si>
  <si>
    <t>R0355</t>
  </si>
  <si>
    <t>GKS - usluge tekućeg i investicijskog održavanja</t>
  </si>
  <si>
    <t>R0356</t>
  </si>
  <si>
    <t>GKS - održavanje inform. sustava ZAKI</t>
  </si>
  <si>
    <t>R0357</t>
  </si>
  <si>
    <t>GKS - usluge tekućeg održavanja opreme</t>
  </si>
  <si>
    <t>R0358</t>
  </si>
  <si>
    <t>GKS - usluge promidžbe i informiranja</t>
  </si>
  <si>
    <t>R1637</t>
  </si>
  <si>
    <t>GKS - zakupnine i najamnine</t>
  </si>
  <si>
    <t>R1815</t>
  </si>
  <si>
    <t>GKS - obvezni i preventivni zdravstveni pregledi zaposlenika</t>
  </si>
  <si>
    <t>R0359</t>
  </si>
  <si>
    <t>GKS - intelektualne i osobne usluge</t>
  </si>
  <si>
    <t>R0360</t>
  </si>
  <si>
    <t>GKS - intelektualne i osobne usluge - knjigomat</t>
  </si>
  <si>
    <t>R0361</t>
  </si>
  <si>
    <t>GKS - intelektualne i osobne usluge - zaštita na radu</t>
  </si>
  <si>
    <t>R0362</t>
  </si>
  <si>
    <t>GKS - računalne usluge - digitalizacija</t>
  </si>
  <si>
    <t>R0363</t>
  </si>
  <si>
    <t>GKS - ostale usluge - čuvanje imovine</t>
  </si>
  <si>
    <t>R0364</t>
  </si>
  <si>
    <t>GKS - ostale usluge - tisak knjigomat</t>
  </si>
  <si>
    <t>R0365</t>
  </si>
  <si>
    <t>GKS - reprezentacija</t>
  </si>
  <si>
    <t>R0366</t>
  </si>
  <si>
    <t>GKS - službena putovanja</t>
  </si>
  <si>
    <t>R0367</t>
  </si>
  <si>
    <t>GKS - stručno usavršavanje zaposlenika</t>
  </si>
  <si>
    <t>R0368</t>
  </si>
  <si>
    <t>GKS - uredski materijal i ostali materijalni rashodi</t>
  </si>
  <si>
    <t>R0369</t>
  </si>
  <si>
    <t>R0370</t>
  </si>
  <si>
    <t>3225</t>
  </si>
  <si>
    <t>GKS - sitni inventar</t>
  </si>
  <si>
    <t>R1262</t>
  </si>
  <si>
    <t>GKS - sitni inventar - višak</t>
  </si>
  <si>
    <t>R0371</t>
  </si>
  <si>
    <t>R0372</t>
  </si>
  <si>
    <t>GKS - komunalne usluge</t>
  </si>
  <si>
    <t>R1263</t>
  </si>
  <si>
    <t>GKS - zakupnine i najamnine - licence</t>
  </si>
  <si>
    <t>R0373</t>
  </si>
  <si>
    <t>R0374</t>
  </si>
  <si>
    <t>GKS - ostale usluge</t>
  </si>
  <si>
    <t>R0375</t>
  </si>
  <si>
    <t>GKS - naknade za rad upravnog vijeća</t>
  </si>
  <si>
    <t>R0376</t>
  </si>
  <si>
    <t>GKS - premije osiguranja</t>
  </si>
  <si>
    <t>R0377</t>
  </si>
  <si>
    <t>R0378</t>
  </si>
  <si>
    <t>GKS - članarine</t>
  </si>
  <si>
    <t>R0379</t>
  </si>
  <si>
    <t>GKS - ostali nespomenuti rashodi poslovanja</t>
  </si>
  <si>
    <t>R0380</t>
  </si>
  <si>
    <t>GKS - bankarske usluge i usluge platnog prometa</t>
  </si>
  <si>
    <t>R0381</t>
  </si>
  <si>
    <t>GKS - uredska oprema i namještaj</t>
  </si>
  <si>
    <t>A404005</t>
  </si>
  <si>
    <t>Ostali posebni programi</t>
  </si>
  <si>
    <t>R0383</t>
  </si>
  <si>
    <t>R0384</t>
  </si>
  <si>
    <t>R0385</t>
  </si>
  <si>
    <t>R0386</t>
  </si>
  <si>
    <t>R0387</t>
  </si>
  <si>
    <t>R0388</t>
  </si>
  <si>
    <t>GKS - ostali nesp. rashodi - nagrade</t>
  </si>
  <si>
    <t>R0389</t>
  </si>
  <si>
    <t>R0390</t>
  </si>
  <si>
    <t>GKS - intelektualne i osobne usluge - Dan Europe</t>
  </si>
  <si>
    <t>R1264</t>
  </si>
  <si>
    <t>GKS - intelektualne i osobne usluge - višak</t>
  </si>
  <si>
    <t>R0391</t>
  </si>
  <si>
    <t>R0392</t>
  </si>
  <si>
    <t>GKS - ostale usluge - Dan Europe</t>
  </si>
  <si>
    <t>R1341</t>
  </si>
  <si>
    <t>R1343</t>
  </si>
  <si>
    <t>R1344</t>
  </si>
  <si>
    <t>R0393</t>
  </si>
  <si>
    <t>GKS - naknade troškova stručnog osposobljavanja</t>
  </si>
  <si>
    <t>R0394</t>
  </si>
  <si>
    <t>GKS - naknade troškova stručnog osposobljavanja - višak</t>
  </si>
  <si>
    <t>K404001</t>
  </si>
  <si>
    <t>Nabava oprema i knjige</t>
  </si>
  <si>
    <t>R0395</t>
  </si>
  <si>
    <t>R0396</t>
  </si>
  <si>
    <t>GKS - računala i računalna oprema</t>
  </si>
  <si>
    <t>R0397</t>
  </si>
  <si>
    <t>4241</t>
  </si>
  <si>
    <t>GKS - nabava knjiga</t>
  </si>
  <si>
    <t>R0398</t>
  </si>
  <si>
    <t>R0400</t>
  </si>
  <si>
    <t>GKS - nabava knjiga - Min. kulture</t>
  </si>
  <si>
    <t>R0401</t>
  </si>
  <si>
    <t>GKS - nabava knjiga - Županija</t>
  </si>
  <si>
    <t>R0402</t>
  </si>
  <si>
    <t>GKS - nabava knjiga - višak</t>
  </si>
  <si>
    <t>R1924</t>
  </si>
  <si>
    <t>GKS - energija - višak</t>
  </si>
  <si>
    <t>R1925</t>
  </si>
  <si>
    <t>GKS - uredska oprema i namještaj - višak</t>
  </si>
  <si>
    <t>R1926</t>
  </si>
  <si>
    <t>GKS - ostale usluge - višak</t>
  </si>
  <si>
    <t>R1843</t>
  </si>
  <si>
    <t>R1342</t>
  </si>
  <si>
    <t>R1345</t>
  </si>
  <si>
    <t>R1374</t>
  </si>
  <si>
    <t>GKS - nabava servera - zaliha</t>
  </si>
  <si>
    <t>R1265</t>
  </si>
  <si>
    <t>GKS - oprema za grijanje, ventilaciju i hlađenje</t>
  </si>
  <si>
    <t>R0399</t>
  </si>
  <si>
    <t>GKS - oprema i namještaj</t>
  </si>
  <si>
    <t>PRIJEDLOG FINANCIJSKOG PLANA (proračunski korisnik) ZA 2019. I PROJEKCIJA PLANA ZA  2020. I 2021. GODINU</t>
  </si>
  <si>
    <t>OPĆI DIO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</si>
  <si>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</si>
  <si>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</si>
  <si>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</si>
  <si>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</si>
  <si>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</si>
  <si>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</si>
  <si>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GODINA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</si>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</sst>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Calibri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EDE01"/>
        <bgColor rgb="FFFEDE01"/>
      </patternFill>
    </fill>
    <fill>
      <patternFill patternType="solid">
        <fgColor rgb="FFE1E1FF"/>
        <bgColor rgb="FFE1E1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EDE0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16" fillId="0" borderId="0"/>
  </cellStyleXfs>
  <cellXfs count="71">
    <xf numFmtId="0" fontId="0" fillId="0" borderId="0" xfId="0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/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 wrapText="1"/>
    </xf>
    <xf numFmtId="0" fontId="0" fillId="0" borderId="0" xfId="0" applyFont="1"/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right" vertical="center" wrapText="1" readingOrder="1"/>
    </xf>
    <xf numFmtId="0" fontId="5" fillId="2" borderId="3" xfId="0" applyNumberFormat="1" applyFont="1" applyFill="1" applyBorder="1" applyAlignment="1">
      <alignment horizontal="left" vertical="center" wrapText="1" readingOrder="1"/>
    </xf>
    <xf numFmtId="0" fontId="5" fillId="2" borderId="3" xfId="0" applyNumberFormat="1" applyFont="1" applyFill="1" applyBorder="1" applyAlignment="1">
      <alignment vertical="center" wrapText="1" readingOrder="1"/>
    </xf>
    <xf numFmtId="3" fontId="5" fillId="2" borderId="3" xfId="0" applyNumberFormat="1" applyFont="1" applyFill="1" applyBorder="1" applyAlignment="1">
      <alignment horizontal="right" vertical="center" wrapText="1" readingOrder="1"/>
    </xf>
    <xf numFmtId="3" fontId="3" fillId="0" borderId="4" xfId="0" applyNumberFormat="1" applyFont="1" applyFill="1" applyBorder="1" applyAlignment="1">
      <alignment horizontal="right" vertical="center" wrapText="1" readingOrder="1"/>
    </xf>
    <xf numFmtId="0" fontId="5" fillId="2" borderId="4" xfId="0" applyNumberFormat="1" applyFont="1" applyFill="1" applyBorder="1" applyAlignment="1">
      <alignment horizontal="left" vertical="center" wrapText="1" readingOrder="1"/>
    </xf>
    <xf numFmtId="0" fontId="5" fillId="2" borderId="4" xfId="0" applyNumberFormat="1" applyFont="1" applyFill="1" applyBorder="1" applyAlignment="1">
      <alignment vertical="center" wrapText="1" readingOrder="1"/>
    </xf>
    <xf numFmtId="3" fontId="5" fillId="0" borderId="4" xfId="0" applyNumberFormat="1" applyFont="1" applyFill="1" applyBorder="1" applyAlignment="1">
      <alignment horizontal="right" vertical="center" wrapText="1" readingOrder="1"/>
    </xf>
    <xf numFmtId="3" fontId="5" fillId="4" borderId="4" xfId="0" applyNumberFormat="1" applyFont="1" applyFill="1" applyBorder="1" applyAlignment="1">
      <alignment horizontal="right" vertical="center" wrapText="1" readingOrder="1"/>
    </xf>
    <xf numFmtId="3" fontId="5" fillId="2" borderId="4" xfId="0" applyNumberFormat="1" applyFont="1" applyFill="1" applyBorder="1" applyAlignment="1">
      <alignment horizontal="right"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5" fillId="0" borderId="4" xfId="0" applyNumberFormat="1" applyFont="1" applyFill="1" applyBorder="1" applyAlignment="1">
      <alignment horizontal="left" vertical="center" wrapText="1" readingOrder="1"/>
    </xf>
    <xf numFmtId="0" fontId="5" fillId="0" borderId="4" xfId="0" applyNumberFormat="1" applyFont="1" applyFill="1" applyBorder="1" applyAlignment="1">
      <alignment vertical="center" wrapText="1" readingOrder="1"/>
    </xf>
    <xf numFmtId="0" fontId="5" fillId="3" borderId="3" xfId="0" applyNumberFormat="1" applyFont="1" applyFill="1" applyBorder="1" applyAlignment="1">
      <alignment horizontal="left" vertical="center" wrapText="1" readingOrder="1"/>
    </xf>
    <xf numFmtId="0" fontId="5" fillId="3" borderId="3" xfId="0" applyNumberFormat="1" applyFont="1" applyFill="1" applyBorder="1" applyAlignment="1">
      <alignment vertical="center" wrapText="1" readingOrder="1"/>
    </xf>
    <xf numFmtId="3" fontId="5" fillId="3" borderId="3" xfId="0" applyNumberFormat="1" applyFont="1" applyFill="1" applyBorder="1" applyAlignment="1">
      <alignment horizontal="right" vertical="center" wrapText="1" readingOrder="1"/>
    </xf>
    <xf numFmtId="0" fontId="5" fillId="3" borderId="4" xfId="0" applyNumberFormat="1" applyFont="1" applyFill="1" applyBorder="1" applyAlignment="1">
      <alignment horizontal="left" vertical="center" wrapText="1" readingOrder="1"/>
    </xf>
    <xf numFmtId="0" fontId="5" fillId="3" borderId="4" xfId="0" applyNumberFormat="1" applyFont="1" applyFill="1" applyBorder="1" applyAlignment="1">
      <alignment vertical="center" wrapText="1" readingOrder="1"/>
    </xf>
    <xf numFmtId="3" fontId="5" fillId="3" borderId="4" xfId="0" applyNumberFormat="1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left" vertical="center"/>
    </xf>
    <xf numFmtId="0" fontId="8" fillId="5" borderId="0" xfId="2" applyNumberFormat="1" applyFont="1" applyFill="1" applyBorder="1" applyAlignment="1" applyProtection="1">
      <alignment horizontal="left" wrapText="1"/>
    </xf>
    <xf numFmtId="0" fontId="10" fillId="5" borderId="0" xfId="2" applyNumberFormat="1" applyFont="1" applyFill="1" applyBorder="1" applyAlignment="1" applyProtection="1">
      <alignment wrapText="1"/>
    </xf>
    <xf numFmtId="0" fontId="12" fillId="6" borderId="0" xfId="0" applyFont="1" applyFill="1" applyBorder="1"/>
    <xf numFmtId="3" fontId="11" fillId="6" borderId="8" xfId="2" applyNumberFormat="1" applyFont="1" applyFill="1" applyBorder="1" applyAlignment="1">
      <alignment horizontal="right"/>
    </xf>
    <xf numFmtId="3" fontId="11" fillId="5" borderId="8" xfId="2" applyNumberFormat="1" applyFont="1" applyFill="1" applyBorder="1" applyAlignment="1">
      <alignment horizontal="right"/>
    </xf>
    <xf numFmtId="0" fontId="13" fillId="6" borderId="5" xfId="2" applyFont="1" applyFill="1" applyBorder="1" applyAlignment="1">
      <alignment horizontal="left"/>
    </xf>
    <xf numFmtId="0" fontId="15" fillId="6" borderId="6" xfId="2" applyNumberFormat="1" applyFont="1" applyFill="1" applyBorder="1" applyAlignment="1" applyProtection="1"/>
    <xf numFmtId="3" fontId="11" fillId="5" borderId="8" xfId="2" applyNumberFormat="1" applyFont="1" applyFill="1" applyBorder="1" applyAlignment="1" applyProtection="1">
      <alignment horizontal="right" wrapText="1"/>
    </xf>
    <xf numFmtId="3" fontId="11" fillId="6" borderId="8" xfId="2" applyNumberFormat="1" applyFont="1" applyFill="1" applyBorder="1" applyAlignment="1" applyProtection="1">
      <alignment horizontal="right" wrapText="1"/>
    </xf>
    <xf numFmtId="0" fontId="11" fillId="5" borderId="5" xfId="2" quotePrefix="1" applyFont="1" applyFill="1" applyBorder="1" applyAlignment="1">
      <alignment horizontal="left" wrapText="1"/>
    </xf>
    <xf numFmtId="0" fontId="11" fillId="5" borderId="6" xfId="2" quotePrefix="1" applyFont="1" applyFill="1" applyBorder="1" applyAlignment="1">
      <alignment horizontal="left" wrapText="1"/>
    </xf>
    <xf numFmtId="0" fontId="11" fillId="5" borderId="6" xfId="2" quotePrefix="1" applyNumberFormat="1" applyFont="1" applyFill="1" applyBorder="1" applyAlignment="1" applyProtection="1">
      <alignment horizontal="left"/>
    </xf>
    <xf numFmtId="3" fontId="11" fillId="6" borderId="5" xfId="2" quotePrefix="1" applyNumberFormat="1" applyFont="1" applyFill="1" applyBorder="1" applyAlignment="1">
      <alignment horizontal="right"/>
    </xf>
    <xf numFmtId="0" fontId="9" fillId="5" borderId="0" xfId="2" applyNumberFormat="1" applyFont="1" applyFill="1" applyBorder="1" applyAlignment="1" applyProtection="1"/>
    <xf numFmtId="0" fontId="11" fillId="5" borderId="6" xfId="2" quotePrefix="1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vertical="center" wrapText="1"/>
    </xf>
    <xf numFmtId="0" fontId="13" fillId="5" borderId="5" xfId="2" quotePrefix="1" applyNumberFormat="1" applyFont="1" applyFill="1" applyBorder="1" applyAlignment="1" applyProtection="1">
      <alignment horizontal="left" wrapText="1"/>
    </xf>
    <xf numFmtId="0" fontId="14" fillId="5" borderId="6" xfId="2" applyNumberFormat="1" applyFont="1" applyFill="1" applyBorder="1" applyAlignment="1" applyProtection="1">
      <alignment wrapText="1"/>
    </xf>
    <xf numFmtId="0" fontId="15" fillId="5" borderId="6" xfId="2" applyNumberFormat="1" applyFont="1" applyFill="1" applyBorder="1" applyAlignment="1" applyProtection="1">
      <alignment wrapText="1"/>
    </xf>
    <xf numFmtId="0" fontId="13" fillId="5" borderId="5" xfId="2" quotePrefix="1" applyFont="1" applyFill="1" applyBorder="1" applyAlignment="1">
      <alignment horizontal="left"/>
    </xf>
    <xf numFmtId="0" fontId="15" fillId="5" borderId="6" xfId="2" applyNumberFormat="1" applyFont="1" applyFill="1" applyBorder="1" applyAlignment="1" applyProtection="1"/>
    <xf numFmtId="0" fontId="13" fillId="6" borderId="5" xfId="2" quotePrefix="1" applyNumberFormat="1" applyFont="1" applyFill="1" applyBorder="1" applyAlignment="1" applyProtection="1">
      <alignment horizontal="left" wrapText="1"/>
    </xf>
    <xf numFmtId="0" fontId="14" fillId="6" borderId="6" xfId="2" applyNumberFormat="1" applyFont="1" applyFill="1" applyBorder="1" applyAlignment="1" applyProtection="1">
      <alignment wrapText="1"/>
    </xf>
    <xf numFmtId="0" fontId="8" fillId="5" borderId="0" xfId="2" applyNumberFormat="1" applyFont="1" applyFill="1" applyBorder="1" applyAlignment="1" applyProtection="1">
      <alignment horizontal="center" vertical="center" wrapText="1"/>
    </xf>
    <xf numFmtId="0" fontId="10" fillId="5" borderId="0" xfId="2" applyNumberFormat="1" applyFont="1" applyFill="1" applyBorder="1" applyAlignment="1" applyProtection="1">
      <alignment horizontal="center" vertical="center" wrapText="1"/>
    </xf>
    <xf numFmtId="0" fontId="9" fillId="5" borderId="0" xfId="2" applyNumberFormat="1" applyFont="1" applyFill="1" applyBorder="1" applyAlignment="1" applyProtection="1"/>
    <xf numFmtId="0" fontId="11" fillId="6" borderId="5" xfId="2" applyNumberFormat="1" applyFont="1" applyFill="1" applyBorder="1" applyAlignment="1" applyProtection="1">
      <alignment horizontal="left" wrapText="1"/>
    </xf>
    <xf numFmtId="0" fontId="11" fillId="6" borderId="6" xfId="2" applyNumberFormat="1" applyFont="1" applyFill="1" applyBorder="1" applyAlignment="1" applyProtection="1">
      <alignment horizontal="left" wrapText="1"/>
    </xf>
    <xf numFmtId="0" fontId="11" fillId="6" borderId="7" xfId="2" applyNumberFormat="1" applyFont="1" applyFill="1" applyBorder="1" applyAlignment="1" applyProtection="1">
      <alignment horizontal="left" wrapText="1"/>
    </xf>
    <xf numFmtId="0" fontId="8" fillId="5" borderId="0" xfId="2" quotePrefix="1" applyNumberFormat="1" applyFont="1" applyFill="1" applyBorder="1" applyAlignment="1" applyProtection="1">
      <alignment horizontal="center" vertical="center" wrapText="1"/>
    </xf>
    <xf numFmtId="0" fontId="13" fillId="5" borderId="5" xfId="2" applyNumberFormat="1" applyFont="1" applyFill="1" applyBorder="1" applyAlignment="1" applyProtection="1">
      <alignment horizontal="left" wrapText="1"/>
    </xf>
    <xf numFmtId="0" fontId="8" fillId="5" borderId="0" xfId="2" applyNumberFormat="1" applyFont="1" applyFill="1" applyBorder="1" applyAlignment="1" applyProtection="1">
      <alignment horizontal="center" vertical="top" wrapText="1"/>
    </xf>
    <xf numFmtId="0" fontId="9" fillId="5" borderId="0" xfId="2" applyNumberFormat="1" applyFont="1" applyFill="1" applyBorder="1" applyAlignment="1" applyProtection="1">
      <alignment vertical="center" wrapText="1"/>
    </xf>
    <xf numFmtId="0" fontId="11" fillId="5" borderId="5" xfId="2" quotePrefix="1" applyFont="1" applyFill="1" applyBorder="1" applyAlignment="1">
      <alignment horizontal="center" wrapText="1"/>
    </xf>
    <xf numFmtId="0" fontId="11" fillId="5" borderId="6" xfId="2" quotePrefix="1" applyFont="1" applyFill="1" applyBorder="1" applyAlignment="1">
      <alignment horizontal="center" wrapText="1"/>
    </xf>
    <xf numFmtId="0" fontId="11" fillId="5" borderId="7" xfId="2" quotePrefix="1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readingOrder="1"/>
    </xf>
    <xf numFmtId="0" fontId="12" fillId="6" borderId="7" xfId="0" applyFont="1" applyFill="1" applyBorder="1" applyAlignment="1">
      <alignment horizontal="center" readingOrder="1"/>
    </xf>
  </cellXfs>
  <cellStyles count="4">
    <cellStyle name="Normal" xfId="3" xr:uid="{00000000-0005-0000-0000-000000000000}"/>
    <cellStyle name="Normal 2" xfId="1" xr:uid="{00000000-0005-0000-0000-000001000000}"/>
    <cellStyle name="Normalno" xfId="0" builtinId="0"/>
    <cellStyle name="Normalno 3" xfId="2" xr:uid="{00000000-0005-0000-0000-000002000000}"/>
  </cellStyles>
  <dxfs count="186"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workbookViewId="0">
      <selection sqref="A1:H1"/>
    </sheetView>
  </sheetViews>
  <sheetFormatPr defaultRowHeight="15"/>
  <cols>
    <col min="5" max="5" width="21.5234375" customWidth="1"/>
    <col min="6" max="6" width="11.43359375" bestFit="1" customWidth="1"/>
    <col min="8" max="8" width="11.43359375" bestFit="1" customWidth="1"/>
  </cols>
  <sheetData>
    <row r="1" spans="1:8" ht="18" customHeight="1">
      <c r="A1" s="64" t="s">
        <v>219</v>
      </c>
      <c r="B1" s="64"/>
      <c r="C1" s="64"/>
      <c r="D1" s="64"/>
      <c r="E1" s="64"/>
      <c r="F1" s="64"/>
      <c r="G1" s="64"/>
      <c r="H1" s="64"/>
    </row>
    <row r="2" spans="1:8" ht="18" customHeight="1">
      <c r="A2" s="56" t="s">
        <v>220</v>
      </c>
      <c r="B2" s="56"/>
      <c r="C2" s="56"/>
      <c r="D2" s="56"/>
      <c r="E2" s="56"/>
      <c r="F2" s="56"/>
      <c r="G2" s="65"/>
      <c r="H2" s="65"/>
    </row>
    <row r="3" spans="1:8" ht="18">
      <c r="A3" s="33"/>
      <c r="B3" s="34"/>
      <c r="C3" s="34"/>
      <c r="D3" s="34"/>
      <c r="E3" s="34"/>
      <c r="F3" s="46"/>
      <c r="G3" s="46"/>
      <c r="H3" s="46"/>
    </row>
    <row r="4" spans="1:8" ht="25.5">
      <c r="A4" s="66"/>
      <c r="B4" s="67"/>
      <c r="C4" s="67"/>
      <c r="D4" s="67"/>
      <c r="E4" s="68"/>
      <c r="F4" s="48" t="s">
        <v>56</v>
      </c>
      <c r="G4" s="48" t="s">
        <v>46</v>
      </c>
      <c r="H4" s="48" t="s">
        <v>47</v>
      </c>
    </row>
    <row r="5" spans="1:8">
      <c r="A5" s="35"/>
      <c r="B5" s="69"/>
      <c r="C5" s="69"/>
      <c r="D5" s="69"/>
      <c r="E5" s="70"/>
    </row>
    <row r="6" spans="1:8" ht="15.75" customHeight="1">
      <c r="A6" s="63" t="s">
        <v>221</v>
      </c>
      <c r="B6" s="50"/>
      <c r="C6" s="50"/>
      <c r="D6" s="50"/>
      <c r="E6" s="53"/>
      <c r="F6" s="36">
        <v>3538396</v>
      </c>
      <c r="G6" s="36">
        <v>-11750</v>
      </c>
      <c r="H6" s="36">
        <v>3525746</v>
      </c>
    </row>
    <row r="7" spans="1:8">
      <c r="A7" s="52" t="s">
        <v>222</v>
      </c>
      <c r="B7" s="53"/>
      <c r="C7" s="53"/>
      <c r="D7" s="53"/>
      <c r="E7" s="53"/>
      <c r="F7" s="37"/>
      <c r="G7" s="37"/>
      <c r="H7" s="37"/>
    </row>
    <row r="8" spans="1:8">
      <c r="A8" s="38" t="s">
        <v>223</v>
      </c>
      <c r="B8" s="39"/>
      <c r="C8" s="39"/>
      <c r="D8" s="39"/>
      <c r="E8" s="39"/>
      <c r="F8" s="36">
        <v>3538996</v>
      </c>
      <c r="G8" s="36">
        <v>31823</v>
      </c>
      <c r="H8" s="36">
        <v>3570819</v>
      </c>
    </row>
    <row r="9" spans="1:8" ht="15.75" customHeight="1">
      <c r="A9" s="49" t="s">
        <v>224</v>
      </c>
      <c r="B9" s="50"/>
      <c r="C9" s="50"/>
      <c r="D9" s="50"/>
      <c r="E9" s="51"/>
      <c r="F9" s="37"/>
      <c r="G9" s="37"/>
      <c r="H9" s="40"/>
    </row>
    <row r="10" spans="1:8">
      <c r="A10" s="52" t="s">
        <v>225</v>
      </c>
      <c r="B10" s="53"/>
      <c r="C10" s="53"/>
      <c r="D10" s="53"/>
      <c r="E10" s="53"/>
      <c r="F10" s="37"/>
      <c r="G10" s="37"/>
      <c r="H10" s="40"/>
    </row>
    <row r="11" spans="1:8" ht="15.75" customHeight="1">
      <c r="A11" s="54" t="s">
        <v>226</v>
      </c>
      <c r="B11" s="55"/>
      <c r="C11" s="55"/>
      <c r="D11" s="55"/>
      <c r="E11" s="55"/>
      <c r="F11" s="41">
        <f>+F6-F8</f>
        <v>-600</v>
      </c>
      <c r="G11" s="41">
        <f>+G6-G8</f>
        <v>-43573</v>
      </c>
      <c r="H11" s="41">
        <f>+H6-H8</f>
        <v>-45073</v>
      </c>
    </row>
    <row r="12" spans="1:8" ht="18">
      <c r="A12" s="56"/>
      <c r="B12" s="57"/>
      <c r="C12" s="57"/>
      <c r="D12" s="57"/>
      <c r="E12" s="57"/>
      <c r="F12" s="58"/>
      <c r="G12" s="58"/>
      <c r="H12" s="58"/>
    </row>
    <row r="13" spans="1:8" ht="25.5">
      <c r="A13" s="42"/>
      <c r="B13" s="43"/>
      <c r="C13" s="43"/>
      <c r="D13" s="47"/>
      <c r="E13" s="44"/>
      <c r="F13" s="48" t="s">
        <v>56</v>
      </c>
      <c r="G13" s="48" t="s">
        <v>46</v>
      </c>
      <c r="H13" s="48" t="s">
        <v>47</v>
      </c>
    </row>
    <row r="14" spans="1:8" ht="15.75" customHeight="1">
      <c r="A14" s="59" t="s">
        <v>227</v>
      </c>
      <c r="B14" s="60"/>
      <c r="C14" s="60"/>
      <c r="D14" s="60"/>
      <c r="E14" s="61"/>
      <c r="F14" s="45">
        <v>600</v>
      </c>
      <c r="G14" s="45">
        <v>43573</v>
      </c>
      <c r="H14" s="41">
        <v>45073</v>
      </c>
    </row>
    <row r="15" spans="1:8" ht="15.75" customHeight="1">
      <c r="A15" s="59" t="s">
        <v>228</v>
      </c>
      <c r="B15" s="60"/>
      <c r="C15" s="60"/>
      <c r="D15" s="60"/>
      <c r="E15" s="61"/>
      <c r="F15" s="45">
        <v>600</v>
      </c>
      <c r="G15" s="45">
        <v>43573</v>
      </c>
      <c r="H15" s="41">
        <v>45073</v>
      </c>
    </row>
    <row r="16" spans="1:8" ht="18">
      <c r="A16" s="62"/>
      <c r="B16" s="57"/>
      <c r="C16" s="57"/>
      <c r="D16" s="57"/>
      <c r="E16" s="57"/>
      <c r="F16" s="58"/>
      <c r="G16" s="58"/>
      <c r="H16" s="58"/>
    </row>
    <row r="17" spans="1:8" ht="25.5">
      <c r="A17" s="42"/>
      <c r="B17" s="43"/>
      <c r="C17" s="43"/>
      <c r="D17" s="47"/>
      <c r="E17" s="44"/>
      <c r="F17" s="48" t="s">
        <v>56</v>
      </c>
      <c r="G17" s="48" t="s">
        <v>46</v>
      </c>
      <c r="H17" s="48" t="s">
        <v>47</v>
      </c>
    </row>
    <row r="18" spans="1:8" ht="15.75" customHeight="1">
      <c r="A18" s="63" t="s">
        <v>229</v>
      </c>
      <c r="B18" s="50"/>
      <c r="C18" s="50"/>
      <c r="D18" s="50"/>
      <c r="E18" s="50"/>
      <c r="F18" s="37"/>
      <c r="G18" s="37"/>
      <c r="H18" s="37"/>
    </row>
    <row r="19" spans="1:8" ht="15.75" customHeight="1">
      <c r="A19" s="63" t="s">
        <v>230</v>
      </c>
      <c r="B19" s="50"/>
      <c r="C19" s="50"/>
      <c r="D19" s="50"/>
      <c r="E19" s="50"/>
      <c r="F19" s="37"/>
      <c r="G19" s="37"/>
      <c r="H19" s="37"/>
    </row>
    <row r="20" spans="1:8" ht="15.75" customHeight="1">
      <c r="A20" s="54" t="s">
        <v>231</v>
      </c>
      <c r="B20" s="55"/>
      <c r="C20" s="55"/>
      <c r="D20" s="55"/>
      <c r="E20" s="55"/>
      <c r="F20" s="36">
        <f>F18-F19</f>
        <v>0</v>
      </c>
      <c r="G20" s="36">
        <f>G18-G19</f>
        <v>0</v>
      </c>
      <c r="H20" s="36">
        <f>H18-H19</f>
        <v>0</v>
      </c>
    </row>
    <row r="21" spans="1:8" ht="18">
      <c r="A21" s="62"/>
      <c r="B21" s="57"/>
      <c r="C21" s="57"/>
      <c r="D21" s="57"/>
      <c r="E21" s="57"/>
      <c r="F21" s="58"/>
      <c r="G21" s="58"/>
      <c r="H21" s="58"/>
    </row>
    <row r="22" spans="1:8" ht="15.75" customHeight="1">
      <c r="A22" s="49" t="s">
        <v>232</v>
      </c>
      <c r="B22" s="50"/>
      <c r="C22" s="50"/>
      <c r="D22" s="50"/>
      <c r="E22" s="50"/>
      <c r="F22" s="37">
        <f>IF((F11+F15+F20)&lt;&gt;0,"NESLAGANJE ZBROJA",(F11+F15+F20))</f>
        <v>0</v>
      </c>
      <c r="G22" s="37">
        <f>IF((G11+G15+G20)&lt;&gt;0,"NESLAGANJE ZBROJA",(G11+G15+G20))</f>
        <v>0</v>
      </c>
      <c r="H22" s="37">
        <f>IF((H11+H15+H20)&lt;&gt;0,"NESLAGANJE ZBROJA",(H11+H15+H20))</f>
        <v>0</v>
      </c>
    </row>
  </sheetData>
  <mergeCells count="18">
    <mergeCell ref="A7:E7"/>
    <mergeCell ref="A1:H1"/>
    <mergeCell ref="A2:H2"/>
    <mergeCell ref="A4:E4"/>
    <mergeCell ref="B5:E5"/>
    <mergeCell ref="A6:E6"/>
    <mergeCell ref="A22:E22"/>
    <mergeCell ref="A9:E9"/>
    <mergeCell ref="A10:E10"/>
    <mergeCell ref="A11:E11"/>
    <mergeCell ref="A12:H12"/>
    <mergeCell ref="A14:E14"/>
    <mergeCell ref="A15:E15"/>
    <mergeCell ref="A16:H16"/>
    <mergeCell ref="A18:E18"/>
    <mergeCell ref="A19:E19"/>
    <mergeCell ref="A20:E20"/>
    <mergeCell ref="A21:H21"/>
  </mergeCells>
  <conditionalFormatting sqref="F17:H17">
    <cfRule type="expression" dxfId="185" priority="13">
      <formula>OR($A17="Aktivnost",$A17="Kapitalni projekt",$A17="Tekući projekt")</formula>
    </cfRule>
    <cfRule type="expression" dxfId="184" priority="14">
      <formula>$C17="GRAD SAMOBOR- POMOĆI"</formula>
    </cfRule>
    <cfRule type="expression" dxfId="183" priority="15">
      <formula>$C17="GRADSKA KNJIŽNICA-PRIHODI OD DONACIJA"</formula>
    </cfRule>
    <cfRule type="expression" dxfId="182" priority="16">
      <formula>$C17="GRAD SAMOBOR-  Opći prihodi i  primici"</formula>
    </cfRule>
    <cfRule type="expression" dxfId="181" priority="17">
      <formula>$C17="GRADSKA KNJIŽNICA- VLASTITI PRIHODI"</formula>
    </cfRule>
    <cfRule type="expression" dxfId="180" priority="18">
      <formula>$C17="GRADSKA KNJIŽNICA - PRIHODI OD POMOĆI"</formula>
    </cfRule>
  </conditionalFormatting>
  <conditionalFormatting sqref="F4:H4">
    <cfRule type="expression" dxfId="179" priority="7">
      <formula>OR($A4="Aktivnost",$A4="Kapitalni projekt",$A4="Tekući projekt")</formula>
    </cfRule>
    <cfRule type="expression" dxfId="178" priority="8">
      <formula>$C4="GRAD SAMOBOR- POMOĆI"</formula>
    </cfRule>
    <cfRule type="expression" dxfId="177" priority="9">
      <formula>$C4="GRADSKA KNJIŽNICA-PRIHODI OD DONACIJA"</formula>
    </cfRule>
    <cfRule type="expression" dxfId="176" priority="10">
      <formula>$C4="GRAD SAMOBOR-  Opći prihodi i  primici"</formula>
    </cfRule>
    <cfRule type="expression" dxfId="175" priority="11">
      <formula>$C4="GRADSKA KNJIŽNICA- VLASTITI PRIHODI"</formula>
    </cfRule>
    <cfRule type="expression" dxfId="174" priority="12">
      <formula>$C4="GRADSKA KNJIŽNICA - PRIHODI OD POMOĆI"</formula>
    </cfRule>
  </conditionalFormatting>
  <conditionalFormatting sqref="F13:H13">
    <cfRule type="expression" dxfId="173" priority="1">
      <formula>OR($A13="Aktivnost",$A13="Kapitalni projekt",$A13="Tekući projekt")</formula>
    </cfRule>
    <cfRule type="expression" dxfId="172" priority="2">
      <formula>$C13="GRAD SAMOBOR- POMOĆI"</formula>
    </cfRule>
    <cfRule type="expression" dxfId="171" priority="3">
      <formula>$C13="GRADSKA KNJIŽNICA-PRIHODI OD DONACIJA"</formula>
    </cfRule>
    <cfRule type="expression" dxfId="170" priority="4">
      <formula>$C13="GRAD SAMOBOR-  Opći prihodi i  primici"</formula>
    </cfRule>
    <cfRule type="expression" dxfId="169" priority="5">
      <formula>$C13="GRADSKA KNJIŽNICA- VLASTITI PRIHODI"</formula>
    </cfRule>
    <cfRule type="expression" dxfId="168" priority="6">
      <formula>$C13="GRADSKA KNJIŽNICA - PRIHODI OD POMOĆI"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124"/>
  <sheetViews>
    <sheetView showGridLines="0" tabSelected="1" topLeftCell="A10" zoomScaleNormal="100" workbookViewId="0">
      <selection activeCell="C11" sqref="C11:C13"/>
    </sheetView>
  </sheetViews>
  <sheetFormatPr defaultColWidth="9.14453125" defaultRowHeight="15"/>
  <cols>
    <col min="1" max="1" width="10.0859375" style="9" customWidth="1"/>
    <col min="2" max="2" width="11.703125" style="9" customWidth="1"/>
    <col min="3" max="3" width="61.74609375" style="9" customWidth="1"/>
    <col min="4" max="6" width="12.64453125" style="9" customWidth="1"/>
    <col min="7" max="10" width="12.64453125" customWidth="1"/>
    <col min="11" max="11" width="11.703125" customWidth="1"/>
    <col min="12" max="12" width="2.28515625" bestFit="1" customWidth="1"/>
    <col min="13" max="13" width="12.375" style="9" customWidth="1"/>
    <col min="14" max="16384" width="9.14453125" style="9"/>
  </cols>
  <sheetData>
    <row r="1" spans="1:6">
      <c r="A1" s="4" t="s">
        <v>59</v>
      </c>
    </row>
    <row r="2" spans="1:6">
      <c r="A2" s="4"/>
    </row>
    <row r="3" spans="1:6">
      <c r="A3" s="2" t="s">
        <v>44</v>
      </c>
      <c r="B3" s="1" t="s">
        <v>43</v>
      </c>
      <c r="C3" s="1" t="s">
        <v>45</v>
      </c>
      <c r="D3" s="3" t="s">
        <v>56</v>
      </c>
      <c r="E3" s="1" t="s">
        <v>46</v>
      </c>
      <c r="F3" s="1" t="s">
        <v>47</v>
      </c>
    </row>
    <row r="4" spans="1:6">
      <c r="A4" s="10" t="s">
        <v>48</v>
      </c>
      <c r="B4" s="11"/>
      <c r="C4" s="11"/>
      <c r="D4" s="12">
        <f t="shared" ref="D4:F4" si="0">SUM(D5:D8)</f>
        <v>3538996</v>
      </c>
      <c r="E4" s="12">
        <f t="shared" si="0"/>
        <v>31823</v>
      </c>
      <c r="F4" s="12">
        <f t="shared" si="0"/>
        <v>3570819</v>
      </c>
    </row>
    <row r="5" spans="1:6">
      <c r="A5" s="13" t="s">
        <v>0</v>
      </c>
      <c r="B5" s="13" t="s">
        <v>11</v>
      </c>
      <c r="C5" s="14" t="s">
        <v>12</v>
      </c>
      <c r="D5" s="15">
        <f>+D22</f>
        <v>3018396</v>
      </c>
      <c r="E5" s="15">
        <f t="shared" ref="E5:F5" si="1">+E22</f>
        <v>-21750</v>
      </c>
      <c r="F5" s="15">
        <f t="shared" si="1"/>
        <v>2996646</v>
      </c>
    </row>
    <row r="6" spans="1:6">
      <c r="A6" s="17" t="s">
        <v>0</v>
      </c>
      <c r="B6" s="17" t="s">
        <v>60</v>
      </c>
      <c r="C6" s="18" t="s">
        <v>61</v>
      </c>
      <c r="D6" s="21">
        <f>+D26</f>
        <v>298600</v>
      </c>
      <c r="E6" s="21">
        <f t="shared" ref="E6:F6" si="2">+E26</f>
        <v>26688</v>
      </c>
      <c r="F6" s="21">
        <f t="shared" si="2"/>
        <v>325288</v>
      </c>
    </row>
    <row r="7" spans="1:6">
      <c r="A7" s="24" t="s">
        <v>0</v>
      </c>
      <c r="B7" s="24" t="s">
        <v>71</v>
      </c>
      <c r="C7" s="25" t="s">
        <v>72</v>
      </c>
      <c r="D7" s="19">
        <f t="shared" ref="D7:F7" si="3">+D31</f>
        <v>222000</v>
      </c>
      <c r="E7" s="19">
        <f t="shared" si="3"/>
        <v>26885</v>
      </c>
      <c r="F7" s="19">
        <f t="shared" si="3"/>
        <v>248885</v>
      </c>
    </row>
    <row r="8" spans="1:6">
      <c r="A8" s="17" t="s">
        <v>0</v>
      </c>
      <c r="B8" s="17" t="s">
        <v>84</v>
      </c>
      <c r="C8" s="18" t="s">
        <v>85</v>
      </c>
      <c r="D8" s="21">
        <f t="shared" ref="D8:F8" si="4">+D38</f>
        <v>0</v>
      </c>
      <c r="E8" s="21">
        <f t="shared" si="4"/>
        <v>0</v>
      </c>
      <c r="F8" s="21">
        <f t="shared" si="4"/>
        <v>0</v>
      </c>
    </row>
    <row r="9" spans="1:6">
      <c r="A9" s="10" t="s">
        <v>53</v>
      </c>
      <c r="B9" s="11"/>
      <c r="C9" s="11"/>
      <c r="D9" s="12">
        <f t="shared" ref="D9:F9" si="5">SUM(D10:D13)</f>
        <v>3538996</v>
      </c>
      <c r="E9" s="12">
        <f t="shared" si="5"/>
        <v>31823</v>
      </c>
      <c r="F9" s="12">
        <f t="shared" si="5"/>
        <v>3570819</v>
      </c>
    </row>
    <row r="10" spans="1:6">
      <c r="A10" s="13" t="s">
        <v>0</v>
      </c>
      <c r="B10" s="13" t="s">
        <v>11</v>
      </c>
      <c r="C10" s="14" t="s">
        <v>12</v>
      </c>
      <c r="D10" s="15">
        <f>+D42+D87+D113</f>
        <v>3018396</v>
      </c>
      <c r="E10" s="15">
        <f t="shared" ref="E10:F10" si="6">+E42+E87+E113</f>
        <v>-21750</v>
      </c>
      <c r="F10" s="15">
        <f t="shared" si="6"/>
        <v>2996646</v>
      </c>
    </row>
    <row r="11" spans="1:6">
      <c r="A11" s="17" t="s">
        <v>0</v>
      </c>
      <c r="B11" s="17" t="s">
        <v>60</v>
      </c>
      <c r="C11" s="18" t="s">
        <v>61</v>
      </c>
      <c r="D11" s="21">
        <f>+D65</f>
        <v>298600</v>
      </c>
      <c r="E11" s="21">
        <f t="shared" ref="E11:F11" si="7">+E65</f>
        <v>26688</v>
      </c>
      <c r="F11" s="21">
        <f t="shared" si="7"/>
        <v>325288</v>
      </c>
    </row>
    <row r="12" spans="1:6">
      <c r="A12" s="24" t="s">
        <v>0</v>
      </c>
      <c r="B12" s="24" t="s">
        <v>71</v>
      </c>
      <c r="C12" s="25" t="s">
        <v>72</v>
      </c>
      <c r="D12" s="19">
        <f t="shared" ref="D12:F12" si="8">+D94+D109+D119</f>
        <v>222000</v>
      </c>
      <c r="E12" s="19">
        <f t="shared" si="8"/>
        <v>26885</v>
      </c>
      <c r="F12" s="19">
        <f t="shared" si="8"/>
        <v>248885</v>
      </c>
    </row>
    <row r="13" spans="1:6">
      <c r="A13" s="17" t="s">
        <v>0</v>
      </c>
      <c r="B13" s="17" t="s">
        <v>84</v>
      </c>
      <c r="C13" s="18" t="s">
        <v>85</v>
      </c>
      <c r="D13" s="21">
        <f t="shared" ref="D13:F13" si="9">+D102</f>
        <v>0</v>
      </c>
      <c r="E13" s="21">
        <f t="shared" si="9"/>
        <v>0</v>
      </c>
      <c r="F13" s="21">
        <f t="shared" si="9"/>
        <v>0</v>
      </c>
    </row>
    <row r="14" spans="1:6">
      <c r="A14" s="10" t="s">
        <v>55</v>
      </c>
      <c r="B14" s="11"/>
      <c r="C14" s="11"/>
      <c r="D14" s="12">
        <f t="shared" ref="D14:F14" si="10">SUM(D15:D18)</f>
        <v>600</v>
      </c>
      <c r="E14" s="12">
        <f t="shared" si="10"/>
        <v>43573</v>
      </c>
      <c r="F14" s="12">
        <f t="shared" si="10"/>
        <v>45073</v>
      </c>
    </row>
    <row r="15" spans="1:6">
      <c r="A15" s="13" t="s">
        <v>0</v>
      </c>
      <c r="B15" s="13" t="s">
        <v>11</v>
      </c>
      <c r="C15" s="14" t="s">
        <v>12</v>
      </c>
      <c r="D15" s="15">
        <f t="shared" ref="D15:F18" si="11">+D5-D10</f>
        <v>0</v>
      </c>
      <c r="E15" s="15">
        <f t="shared" si="11"/>
        <v>0</v>
      </c>
      <c r="F15" s="15">
        <f t="shared" si="11"/>
        <v>0</v>
      </c>
    </row>
    <row r="16" spans="1:6">
      <c r="A16" s="17" t="s">
        <v>0</v>
      </c>
      <c r="B16" s="17" t="s">
        <v>60</v>
      </c>
      <c r="C16" s="18" t="s">
        <v>61</v>
      </c>
      <c r="D16" s="21">
        <v>500</v>
      </c>
      <c r="E16" s="21">
        <v>26688</v>
      </c>
      <c r="F16" s="21">
        <v>27188</v>
      </c>
    </row>
    <row r="17" spans="1:6">
      <c r="A17" s="24" t="s">
        <v>0</v>
      </c>
      <c r="B17" s="24" t="s">
        <v>71</v>
      </c>
      <c r="C17" s="25" t="s">
        <v>72</v>
      </c>
      <c r="D17" s="19">
        <v>100</v>
      </c>
      <c r="E17" s="19">
        <v>16885</v>
      </c>
      <c r="F17" s="19">
        <v>17885</v>
      </c>
    </row>
    <row r="18" spans="1:6">
      <c r="A18" s="17" t="s">
        <v>0</v>
      </c>
      <c r="B18" s="17" t="s">
        <v>84</v>
      </c>
      <c r="C18" s="18" t="s">
        <v>85</v>
      </c>
      <c r="D18" s="21">
        <f t="shared" si="11"/>
        <v>0</v>
      </c>
      <c r="E18" s="21">
        <f t="shared" si="11"/>
        <v>0</v>
      </c>
      <c r="F18" s="21">
        <f t="shared" si="11"/>
        <v>0</v>
      </c>
    </row>
    <row r="20" spans="1:6" ht="30" customHeight="1">
      <c r="A20" s="2" t="s">
        <v>44</v>
      </c>
      <c r="B20" s="1" t="s">
        <v>43</v>
      </c>
      <c r="C20" s="1" t="s">
        <v>45</v>
      </c>
      <c r="D20" s="1" t="str">
        <f>+D3</f>
        <v>Plan 2019</v>
      </c>
      <c r="E20" s="1" t="str">
        <f t="shared" ref="E20:F20" si="12">+E3</f>
        <v>I.Izmjene</v>
      </c>
      <c r="F20" s="1" t="str">
        <f t="shared" si="12"/>
        <v>Plan I.izmjene</v>
      </c>
    </row>
    <row r="21" spans="1:6">
      <c r="A21" s="10" t="s">
        <v>48</v>
      </c>
      <c r="B21" s="11"/>
      <c r="C21" s="11"/>
      <c r="D21" s="12">
        <f t="shared" ref="D21:F21" si="13">+D22+D25</f>
        <v>3538996</v>
      </c>
      <c r="E21" s="12">
        <f t="shared" si="13"/>
        <v>31823</v>
      </c>
      <c r="F21" s="12">
        <f t="shared" si="13"/>
        <v>3570819</v>
      </c>
    </row>
    <row r="22" spans="1:6">
      <c r="A22" s="13" t="s">
        <v>0</v>
      </c>
      <c r="B22" s="13" t="s">
        <v>11</v>
      </c>
      <c r="C22" s="14" t="s">
        <v>12</v>
      </c>
      <c r="D22" s="15">
        <f>SUM(D23:D24)</f>
        <v>3018396</v>
      </c>
      <c r="E22" s="15">
        <f t="shared" ref="E22:F22" si="14">SUM(E23:E24)</f>
        <v>-21750</v>
      </c>
      <c r="F22" s="15">
        <f t="shared" si="14"/>
        <v>2996646</v>
      </c>
    </row>
    <row r="23" spans="1:6">
      <c r="A23" s="32" t="s">
        <v>57</v>
      </c>
      <c r="B23" s="5" t="s">
        <v>49</v>
      </c>
      <c r="C23" s="6" t="s">
        <v>50</v>
      </c>
      <c r="D23" s="16">
        <f>+D42+D87+D113-D24</f>
        <v>2885396</v>
      </c>
      <c r="E23" s="16">
        <f>+E42+E87+E113-E24</f>
        <v>-21750</v>
      </c>
      <c r="F23" s="16">
        <f>+F42+F87+F113-F24</f>
        <v>2863646</v>
      </c>
    </row>
    <row r="24" spans="1:6" ht="27.75">
      <c r="A24" s="32" t="s">
        <v>58</v>
      </c>
      <c r="B24" s="5" t="s">
        <v>51</v>
      </c>
      <c r="C24" s="6" t="s">
        <v>52</v>
      </c>
      <c r="D24" s="16">
        <f>+D113</f>
        <v>133000</v>
      </c>
      <c r="E24" s="16">
        <f>+E113</f>
        <v>0</v>
      </c>
      <c r="F24" s="16">
        <f>+F113</f>
        <v>133000</v>
      </c>
    </row>
    <row r="25" spans="1:6">
      <c r="A25" s="7" t="s">
        <v>54</v>
      </c>
      <c r="B25" s="7"/>
      <c r="C25" s="8"/>
      <c r="D25" s="20">
        <f>+D26+D31+D38</f>
        <v>520600</v>
      </c>
      <c r="E25" s="20">
        <f t="shared" ref="E25:F25" si="15">+E26+E31+E38</f>
        <v>53573</v>
      </c>
      <c r="F25" s="20">
        <f t="shared" si="15"/>
        <v>574173</v>
      </c>
    </row>
    <row r="26" spans="1:6">
      <c r="A26" s="17" t="s">
        <v>0</v>
      </c>
      <c r="B26" s="17" t="s">
        <v>60</v>
      </c>
      <c r="C26" s="18" t="s">
        <v>61</v>
      </c>
      <c r="D26" s="21">
        <f t="shared" ref="D26:F26" si="16">SUM(D27:D30)</f>
        <v>298600</v>
      </c>
      <c r="E26" s="21">
        <f t="shared" si="16"/>
        <v>26688</v>
      </c>
      <c r="F26" s="21">
        <f t="shared" si="16"/>
        <v>325288</v>
      </c>
    </row>
    <row r="27" spans="1:6">
      <c r="A27" s="22" t="s">
        <v>62</v>
      </c>
      <c r="B27" s="22" t="s">
        <v>1</v>
      </c>
      <c r="C27" s="23" t="s">
        <v>63</v>
      </c>
      <c r="D27" s="16">
        <v>50</v>
      </c>
      <c r="E27" s="16"/>
      <c r="F27" s="16">
        <f t="shared" ref="F27:F83" si="17">+D27+E27</f>
        <v>50</v>
      </c>
    </row>
    <row r="28" spans="1:6">
      <c r="A28" s="22" t="s">
        <v>64</v>
      </c>
      <c r="B28" s="22" t="s">
        <v>65</v>
      </c>
      <c r="C28" s="23" t="s">
        <v>66</v>
      </c>
      <c r="D28" s="16">
        <v>3000</v>
      </c>
      <c r="E28" s="16"/>
      <c r="F28" s="16">
        <f t="shared" si="17"/>
        <v>3000</v>
      </c>
    </row>
    <row r="29" spans="1:6">
      <c r="A29" s="22" t="s">
        <v>67</v>
      </c>
      <c r="B29" s="22" t="s">
        <v>2</v>
      </c>
      <c r="C29" s="23" t="s">
        <v>68</v>
      </c>
      <c r="D29" s="16">
        <v>295050</v>
      </c>
      <c r="E29" s="16"/>
      <c r="F29" s="16">
        <f t="shared" si="17"/>
        <v>295050</v>
      </c>
    </row>
    <row r="30" spans="1:6">
      <c r="A30" s="22" t="s">
        <v>69</v>
      </c>
      <c r="B30" s="22" t="s">
        <v>4</v>
      </c>
      <c r="C30" s="23" t="s">
        <v>70</v>
      </c>
      <c r="D30" s="16">
        <v>500</v>
      </c>
      <c r="E30" s="16">
        <v>26688</v>
      </c>
      <c r="F30" s="16">
        <f t="shared" si="17"/>
        <v>27188</v>
      </c>
    </row>
    <row r="31" spans="1:6">
      <c r="A31" s="22" t="s">
        <v>0</v>
      </c>
      <c r="B31" s="22" t="s">
        <v>71</v>
      </c>
      <c r="C31" s="23" t="s">
        <v>72</v>
      </c>
      <c r="D31" s="16">
        <f>SUM(D32:D37)</f>
        <v>222000</v>
      </c>
      <c r="E31" s="16">
        <f t="shared" ref="E31:F31" si="18">SUM(E32:E37)</f>
        <v>26885</v>
      </c>
      <c r="F31" s="16">
        <f t="shared" si="18"/>
        <v>248885</v>
      </c>
    </row>
    <row r="32" spans="1:6">
      <c r="A32" s="22" t="s">
        <v>73</v>
      </c>
      <c r="B32" s="22" t="s">
        <v>5</v>
      </c>
      <c r="C32" s="23" t="s">
        <v>74</v>
      </c>
      <c r="D32" s="16">
        <v>0</v>
      </c>
      <c r="E32" s="16"/>
      <c r="F32" s="16">
        <f t="shared" si="17"/>
        <v>0</v>
      </c>
    </row>
    <row r="33" spans="1:6">
      <c r="A33" s="22" t="s">
        <v>75</v>
      </c>
      <c r="B33" s="22" t="s">
        <v>6</v>
      </c>
      <c r="C33" s="23" t="s">
        <v>76</v>
      </c>
      <c r="D33" s="16">
        <v>30500</v>
      </c>
      <c r="E33" s="16"/>
      <c r="F33" s="16">
        <f t="shared" si="17"/>
        <v>30500</v>
      </c>
    </row>
    <row r="34" spans="1:6">
      <c r="A34" s="22" t="s">
        <v>77</v>
      </c>
      <c r="B34" s="22" t="s">
        <v>6</v>
      </c>
      <c r="C34" s="23" t="s">
        <v>78</v>
      </c>
      <c r="D34" s="16">
        <v>0</v>
      </c>
      <c r="E34" s="16"/>
      <c r="F34" s="16">
        <f t="shared" si="17"/>
        <v>0</v>
      </c>
    </row>
    <row r="35" spans="1:6">
      <c r="A35" s="22" t="s">
        <v>79</v>
      </c>
      <c r="B35" s="22" t="s">
        <v>7</v>
      </c>
      <c r="C35" s="23" t="s">
        <v>80</v>
      </c>
      <c r="D35" s="16">
        <v>190500</v>
      </c>
      <c r="E35" s="16">
        <v>10000</v>
      </c>
      <c r="F35" s="16">
        <f t="shared" si="17"/>
        <v>200500</v>
      </c>
    </row>
    <row r="36" spans="1:6">
      <c r="A36" s="22" t="s">
        <v>81</v>
      </c>
      <c r="B36" s="22" t="s">
        <v>4</v>
      </c>
      <c r="C36" s="23" t="s">
        <v>82</v>
      </c>
      <c r="D36" s="16">
        <v>0</v>
      </c>
      <c r="E36" s="16"/>
      <c r="F36" s="16">
        <f t="shared" si="17"/>
        <v>0</v>
      </c>
    </row>
    <row r="37" spans="1:6">
      <c r="A37" s="22" t="s">
        <v>83</v>
      </c>
      <c r="B37" s="22" t="s">
        <v>4</v>
      </c>
      <c r="C37" s="23" t="s">
        <v>70</v>
      </c>
      <c r="D37" s="16">
        <v>1000</v>
      </c>
      <c r="E37" s="16">
        <v>16885</v>
      </c>
      <c r="F37" s="16">
        <f t="shared" si="17"/>
        <v>17885</v>
      </c>
    </row>
    <row r="38" spans="1:6">
      <c r="A38" s="22" t="s">
        <v>0</v>
      </c>
      <c r="B38" s="22" t="s">
        <v>84</v>
      </c>
      <c r="C38" s="23" t="s">
        <v>85</v>
      </c>
      <c r="D38" s="16">
        <f t="shared" ref="D38:F38" si="19">SUM(D39)</f>
        <v>0</v>
      </c>
      <c r="E38" s="16">
        <f t="shared" si="19"/>
        <v>0</v>
      </c>
      <c r="F38" s="16">
        <f t="shared" si="19"/>
        <v>0</v>
      </c>
    </row>
    <row r="39" spans="1:6">
      <c r="A39" s="22" t="s">
        <v>86</v>
      </c>
      <c r="B39" s="22" t="s">
        <v>3</v>
      </c>
      <c r="C39" s="23" t="s">
        <v>87</v>
      </c>
      <c r="D39" s="16">
        <v>0</v>
      </c>
      <c r="E39" s="16"/>
      <c r="F39" s="16">
        <f t="shared" si="17"/>
        <v>0</v>
      </c>
    </row>
    <row r="40" spans="1:6">
      <c r="A40" s="10" t="s">
        <v>53</v>
      </c>
      <c r="B40" s="11"/>
      <c r="C40" s="11"/>
      <c r="D40" s="12">
        <f t="shared" ref="D40:F40" si="20">+D41+D86+D108+D112</f>
        <v>3538996</v>
      </c>
      <c r="E40" s="12">
        <f t="shared" si="20"/>
        <v>31823</v>
      </c>
      <c r="F40" s="12">
        <f t="shared" si="20"/>
        <v>3570819</v>
      </c>
    </row>
    <row r="41" spans="1:6">
      <c r="A41" s="26" t="s">
        <v>8</v>
      </c>
      <c r="B41" s="26" t="s">
        <v>9</v>
      </c>
      <c r="C41" s="27" t="s">
        <v>10</v>
      </c>
      <c r="D41" s="28">
        <f t="shared" ref="D41:F41" si="21">+D42+D65</f>
        <v>3131526</v>
      </c>
      <c r="E41" s="28">
        <f t="shared" si="21"/>
        <v>4938</v>
      </c>
      <c r="F41" s="28">
        <f t="shared" si="21"/>
        <v>3136464</v>
      </c>
    </row>
    <row r="42" spans="1:6">
      <c r="A42" s="17" t="s">
        <v>0</v>
      </c>
      <c r="B42" s="17" t="s">
        <v>11</v>
      </c>
      <c r="C42" s="18" t="s">
        <v>12</v>
      </c>
      <c r="D42" s="21">
        <f t="shared" ref="D42:F42" si="22">SUM(D43:D64)</f>
        <v>2832926</v>
      </c>
      <c r="E42" s="21">
        <f t="shared" si="22"/>
        <v>-21750</v>
      </c>
      <c r="F42" s="21">
        <f t="shared" si="22"/>
        <v>2811176</v>
      </c>
    </row>
    <row r="43" spans="1:6">
      <c r="A43" s="22" t="s">
        <v>88</v>
      </c>
      <c r="B43" s="22" t="s">
        <v>13</v>
      </c>
      <c r="C43" s="23" t="s">
        <v>89</v>
      </c>
      <c r="D43" s="16">
        <v>1821206</v>
      </c>
      <c r="E43" s="16"/>
      <c r="F43" s="16">
        <f t="shared" si="17"/>
        <v>1821206</v>
      </c>
    </row>
    <row r="44" spans="1:6">
      <c r="A44" s="22" t="s">
        <v>90</v>
      </c>
      <c r="B44" s="22" t="s">
        <v>14</v>
      </c>
      <c r="C44" s="23" t="s">
        <v>91</v>
      </c>
      <c r="D44" s="16">
        <v>335819</v>
      </c>
      <c r="E44" s="16"/>
      <c r="F44" s="16">
        <f t="shared" si="17"/>
        <v>335819</v>
      </c>
    </row>
    <row r="45" spans="1:6">
      <c r="A45" s="22" t="s">
        <v>92</v>
      </c>
      <c r="B45" s="22" t="s">
        <v>15</v>
      </c>
      <c r="C45" s="23" t="s">
        <v>93</v>
      </c>
      <c r="D45" s="16">
        <v>282287</v>
      </c>
      <c r="E45" s="16">
        <v>28360</v>
      </c>
      <c r="F45" s="16">
        <f t="shared" si="17"/>
        <v>310647</v>
      </c>
    </row>
    <row r="46" spans="1:6">
      <c r="A46" s="22" t="s">
        <v>94</v>
      </c>
      <c r="B46" s="22" t="s">
        <v>16</v>
      </c>
      <c r="C46" s="23" t="s">
        <v>95</v>
      </c>
      <c r="D46" s="16">
        <v>30961</v>
      </c>
      <c r="E46" s="16">
        <v>-28360</v>
      </c>
      <c r="F46" s="16">
        <f t="shared" si="17"/>
        <v>2601</v>
      </c>
    </row>
    <row r="47" spans="1:6">
      <c r="A47" s="22" t="s">
        <v>96</v>
      </c>
      <c r="B47" s="22" t="s">
        <v>17</v>
      </c>
      <c r="C47" s="23" t="s">
        <v>97</v>
      </c>
      <c r="D47" s="16">
        <v>59580</v>
      </c>
      <c r="E47" s="16"/>
      <c r="F47" s="16">
        <f t="shared" si="17"/>
        <v>59580</v>
      </c>
    </row>
    <row r="48" spans="1:6">
      <c r="A48" s="22" t="s">
        <v>98</v>
      </c>
      <c r="B48" s="22" t="s">
        <v>18</v>
      </c>
      <c r="C48" s="23" t="s">
        <v>99</v>
      </c>
      <c r="D48" s="16">
        <v>18543</v>
      </c>
      <c r="E48" s="16"/>
      <c r="F48" s="16">
        <f t="shared" si="17"/>
        <v>18543</v>
      </c>
    </row>
    <row r="49" spans="1:6">
      <c r="A49" s="22" t="s">
        <v>100</v>
      </c>
      <c r="B49" s="22" t="s">
        <v>19</v>
      </c>
      <c r="C49" s="23" t="s">
        <v>101</v>
      </c>
      <c r="D49" s="16">
        <v>37000</v>
      </c>
      <c r="E49" s="16">
        <v>-21750</v>
      </c>
      <c r="F49" s="16">
        <f t="shared" si="17"/>
        <v>15250</v>
      </c>
    </row>
    <row r="50" spans="1:6">
      <c r="A50" s="22" t="s">
        <v>102</v>
      </c>
      <c r="B50" s="22" t="s">
        <v>20</v>
      </c>
      <c r="C50" s="23" t="s">
        <v>103</v>
      </c>
      <c r="D50" s="16">
        <v>12000</v>
      </c>
      <c r="E50" s="16"/>
      <c r="F50" s="16">
        <f t="shared" si="17"/>
        <v>12000</v>
      </c>
    </row>
    <row r="51" spans="1:6">
      <c r="A51" s="22" t="s">
        <v>104</v>
      </c>
      <c r="B51" s="22" t="s">
        <v>31</v>
      </c>
      <c r="C51" s="23" t="s">
        <v>105</v>
      </c>
      <c r="D51" s="16">
        <v>3000</v>
      </c>
      <c r="E51" s="16"/>
      <c r="F51" s="16">
        <f t="shared" si="17"/>
        <v>3000</v>
      </c>
    </row>
    <row r="52" spans="1:6">
      <c r="A52" s="22" t="s">
        <v>106</v>
      </c>
      <c r="B52" s="22" t="s">
        <v>21</v>
      </c>
      <c r="C52" s="23" t="s">
        <v>107</v>
      </c>
      <c r="D52" s="16">
        <v>35000</v>
      </c>
      <c r="E52" s="16"/>
      <c r="F52" s="16">
        <f t="shared" si="17"/>
        <v>35000</v>
      </c>
    </row>
    <row r="53" spans="1:6">
      <c r="A53" s="22" t="s">
        <v>108</v>
      </c>
      <c r="B53" s="22" t="s">
        <v>21</v>
      </c>
      <c r="C53" s="23" t="s">
        <v>109</v>
      </c>
      <c r="D53" s="16">
        <v>60000</v>
      </c>
      <c r="E53" s="16"/>
      <c r="F53" s="16">
        <f t="shared" si="17"/>
        <v>60000</v>
      </c>
    </row>
    <row r="54" spans="1:6">
      <c r="A54" s="22" t="s">
        <v>110</v>
      </c>
      <c r="B54" s="22" t="s">
        <v>21</v>
      </c>
      <c r="C54" s="23" t="s">
        <v>111</v>
      </c>
      <c r="D54" s="16">
        <v>10500</v>
      </c>
      <c r="E54" s="16"/>
      <c r="F54" s="16">
        <f t="shared" si="17"/>
        <v>10500</v>
      </c>
    </row>
    <row r="55" spans="1:6">
      <c r="A55" s="22" t="s">
        <v>112</v>
      </c>
      <c r="B55" s="22" t="s">
        <v>22</v>
      </c>
      <c r="C55" s="23" t="s">
        <v>113</v>
      </c>
      <c r="D55" s="16">
        <v>15200</v>
      </c>
      <c r="E55" s="16"/>
      <c r="F55" s="16">
        <f t="shared" si="17"/>
        <v>15200</v>
      </c>
    </row>
    <row r="56" spans="1:6">
      <c r="A56" s="22" t="s">
        <v>114</v>
      </c>
      <c r="B56" s="22" t="s">
        <v>23</v>
      </c>
      <c r="C56" s="23" t="s">
        <v>115</v>
      </c>
      <c r="D56" s="16">
        <v>30</v>
      </c>
      <c r="E56" s="16"/>
      <c r="F56" s="16">
        <f t="shared" si="17"/>
        <v>30</v>
      </c>
    </row>
    <row r="57" spans="1:6">
      <c r="A57" s="22" t="s">
        <v>116</v>
      </c>
      <c r="B57" s="22" t="s">
        <v>24</v>
      </c>
      <c r="C57" s="23" t="s">
        <v>117</v>
      </c>
      <c r="D57" s="16">
        <v>0</v>
      </c>
      <c r="E57" s="16"/>
      <c r="F57" s="16">
        <f t="shared" si="17"/>
        <v>0</v>
      </c>
    </row>
    <row r="58" spans="1:6">
      <c r="A58" s="22" t="s">
        <v>118</v>
      </c>
      <c r="B58" s="22" t="s">
        <v>25</v>
      </c>
      <c r="C58" s="23" t="s">
        <v>119</v>
      </c>
      <c r="D58" s="16">
        <v>27000</v>
      </c>
      <c r="E58" s="16"/>
      <c r="F58" s="16">
        <f t="shared" si="17"/>
        <v>27000</v>
      </c>
    </row>
    <row r="59" spans="1:6">
      <c r="A59" s="22" t="s">
        <v>120</v>
      </c>
      <c r="B59" s="22" t="s">
        <v>25</v>
      </c>
      <c r="C59" s="23" t="s">
        <v>121</v>
      </c>
      <c r="D59" s="16">
        <v>9500</v>
      </c>
      <c r="E59" s="16"/>
      <c r="F59" s="16">
        <f t="shared" si="17"/>
        <v>9500</v>
      </c>
    </row>
    <row r="60" spans="1:6">
      <c r="A60" s="22" t="s">
        <v>122</v>
      </c>
      <c r="B60" s="22" t="s">
        <v>25</v>
      </c>
      <c r="C60" s="23" t="s">
        <v>123</v>
      </c>
      <c r="D60" s="16">
        <v>11300</v>
      </c>
      <c r="E60" s="16"/>
      <c r="F60" s="16">
        <f t="shared" si="17"/>
        <v>11300</v>
      </c>
    </row>
    <row r="61" spans="1:6">
      <c r="A61" s="22" t="s">
        <v>124</v>
      </c>
      <c r="B61" s="22" t="s">
        <v>33</v>
      </c>
      <c r="C61" s="23" t="s">
        <v>125</v>
      </c>
      <c r="D61" s="16">
        <v>23000</v>
      </c>
      <c r="E61" s="16"/>
      <c r="F61" s="16">
        <f t="shared" si="17"/>
        <v>23000</v>
      </c>
    </row>
    <row r="62" spans="1:6">
      <c r="A62" s="22" t="s">
        <v>126</v>
      </c>
      <c r="B62" s="22" t="s">
        <v>26</v>
      </c>
      <c r="C62" s="23" t="s">
        <v>127</v>
      </c>
      <c r="D62" s="16">
        <v>12000</v>
      </c>
      <c r="E62" s="16"/>
      <c r="F62" s="16">
        <f t="shared" si="17"/>
        <v>12000</v>
      </c>
    </row>
    <row r="63" spans="1:6">
      <c r="A63" s="22" t="s">
        <v>128</v>
      </c>
      <c r="B63" s="22" t="s">
        <v>26</v>
      </c>
      <c r="C63" s="23" t="s">
        <v>129</v>
      </c>
      <c r="D63" s="16">
        <v>14000</v>
      </c>
      <c r="E63" s="16"/>
      <c r="F63" s="16">
        <f t="shared" si="17"/>
        <v>14000</v>
      </c>
    </row>
    <row r="64" spans="1:6">
      <c r="A64" s="22" t="s">
        <v>130</v>
      </c>
      <c r="B64" s="22" t="s">
        <v>27</v>
      </c>
      <c r="C64" s="23" t="s">
        <v>131</v>
      </c>
      <c r="D64" s="16">
        <v>15000</v>
      </c>
      <c r="E64" s="16"/>
      <c r="F64" s="16">
        <f t="shared" si="17"/>
        <v>15000</v>
      </c>
    </row>
    <row r="65" spans="1:6">
      <c r="A65" s="24" t="s">
        <v>0</v>
      </c>
      <c r="B65" s="24" t="s">
        <v>60</v>
      </c>
      <c r="C65" s="25" t="s">
        <v>61</v>
      </c>
      <c r="D65" s="19">
        <f>SUM(D66:D85)</f>
        <v>298600</v>
      </c>
      <c r="E65" s="19">
        <f t="shared" ref="E65:F65" si="23">SUM(E66:E85)</f>
        <v>26688</v>
      </c>
      <c r="F65" s="19">
        <f t="shared" si="23"/>
        <v>325288</v>
      </c>
    </row>
    <row r="66" spans="1:6">
      <c r="A66" s="22" t="s">
        <v>132</v>
      </c>
      <c r="B66" s="22" t="s">
        <v>29</v>
      </c>
      <c r="C66" s="23" t="s">
        <v>133</v>
      </c>
      <c r="D66" s="16">
        <v>5000</v>
      </c>
      <c r="E66" s="16"/>
      <c r="F66" s="16">
        <f t="shared" si="17"/>
        <v>5000</v>
      </c>
    </row>
    <row r="67" spans="1:6">
      <c r="A67" s="22" t="s">
        <v>134</v>
      </c>
      <c r="B67" s="22" t="s">
        <v>30</v>
      </c>
      <c r="C67" s="23" t="s">
        <v>135</v>
      </c>
      <c r="D67" s="16">
        <v>5000</v>
      </c>
      <c r="E67" s="16"/>
      <c r="F67" s="16">
        <f t="shared" si="17"/>
        <v>5000</v>
      </c>
    </row>
    <row r="68" spans="1:6">
      <c r="A68" s="22" t="s">
        <v>136</v>
      </c>
      <c r="B68" s="22" t="s">
        <v>18</v>
      </c>
      <c r="C68" s="23" t="s">
        <v>137</v>
      </c>
      <c r="D68" s="16">
        <v>44000</v>
      </c>
      <c r="E68" s="16"/>
      <c r="F68" s="16">
        <f t="shared" si="17"/>
        <v>44000</v>
      </c>
    </row>
    <row r="69" spans="1:6">
      <c r="A69" s="22" t="s">
        <v>138</v>
      </c>
      <c r="B69" s="22" t="s">
        <v>19</v>
      </c>
      <c r="C69" s="23" t="s">
        <v>101</v>
      </c>
      <c r="D69" s="16">
        <v>93000</v>
      </c>
      <c r="E69" s="16">
        <v>-3700</v>
      </c>
      <c r="F69" s="16">
        <f t="shared" si="17"/>
        <v>89300</v>
      </c>
    </row>
    <row r="70" spans="1:6">
      <c r="A70" s="22" t="s">
        <v>204</v>
      </c>
      <c r="B70" s="22">
        <v>3223</v>
      </c>
      <c r="C70" s="23" t="s">
        <v>205</v>
      </c>
      <c r="D70" s="16">
        <v>0</v>
      </c>
      <c r="E70" s="16">
        <v>21750</v>
      </c>
      <c r="F70" s="16">
        <f t="shared" si="17"/>
        <v>21750</v>
      </c>
    </row>
    <row r="71" spans="1:6">
      <c r="A71" s="22" t="s">
        <v>139</v>
      </c>
      <c r="B71" s="22" t="s">
        <v>140</v>
      </c>
      <c r="C71" s="23" t="s">
        <v>141</v>
      </c>
      <c r="D71" s="16">
        <v>3000</v>
      </c>
      <c r="E71" s="16"/>
      <c r="F71" s="16">
        <f t="shared" si="17"/>
        <v>3000</v>
      </c>
    </row>
    <row r="72" spans="1:6">
      <c r="A72" s="22" t="s">
        <v>142</v>
      </c>
      <c r="B72" s="22" t="s">
        <v>140</v>
      </c>
      <c r="C72" s="23" t="s">
        <v>143</v>
      </c>
      <c r="D72" s="16">
        <v>500</v>
      </c>
      <c r="E72" s="16">
        <v>-500</v>
      </c>
      <c r="F72" s="16">
        <f t="shared" si="17"/>
        <v>0</v>
      </c>
    </row>
    <row r="73" spans="1:6">
      <c r="A73" s="22" t="s">
        <v>144</v>
      </c>
      <c r="B73" s="22" t="s">
        <v>31</v>
      </c>
      <c r="C73" s="23" t="s">
        <v>105</v>
      </c>
      <c r="D73" s="16">
        <v>20400</v>
      </c>
      <c r="E73" s="16"/>
      <c r="F73" s="16">
        <f t="shared" si="17"/>
        <v>20400</v>
      </c>
    </row>
    <row r="74" spans="1:6">
      <c r="A74" s="22" t="s">
        <v>145</v>
      </c>
      <c r="B74" s="22" t="s">
        <v>32</v>
      </c>
      <c r="C74" s="23" t="s">
        <v>146</v>
      </c>
      <c r="D74" s="16">
        <v>14000</v>
      </c>
      <c r="E74" s="16"/>
      <c r="F74" s="16">
        <f t="shared" si="17"/>
        <v>14000</v>
      </c>
    </row>
    <row r="75" spans="1:6">
      <c r="A75" s="22" t="s">
        <v>147</v>
      </c>
      <c r="B75" s="22" t="s">
        <v>23</v>
      </c>
      <c r="C75" s="23" t="s">
        <v>148</v>
      </c>
      <c r="D75" s="16">
        <v>0</v>
      </c>
      <c r="E75" s="16"/>
      <c r="F75" s="16">
        <f t="shared" si="17"/>
        <v>0</v>
      </c>
    </row>
    <row r="76" spans="1:6">
      <c r="A76" s="22" t="s">
        <v>149</v>
      </c>
      <c r="B76" s="22" t="s">
        <v>25</v>
      </c>
      <c r="C76" s="23" t="s">
        <v>119</v>
      </c>
      <c r="D76" s="16">
        <v>64100</v>
      </c>
      <c r="E76" s="16"/>
      <c r="F76" s="16">
        <f t="shared" si="17"/>
        <v>64100</v>
      </c>
    </row>
    <row r="77" spans="1:6">
      <c r="A77" s="22" t="s">
        <v>150</v>
      </c>
      <c r="B77" s="22" t="s">
        <v>26</v>
      </c>
      <c r="C77" s="23" t="s">
        <v>151</v>
      </c>
      <c r="D77" s="16">
        <v>5800</v>
      </c>
      <c r="E77" s="16"/>
      <c r="F77" s="16">
        <f t="shared" si="17"/>
        <v>5800</v>
      </c>
    </row>
    <row r="78" spans="1:6">
      <c r="A78" s="22" t="s">
        <v>152</v>
      </c>
      <c r="B78" s="22" t="s">
        <v>34</v>
      </c>
      <c r="C78" s="23" t="s">
        <v>153</v>
      </c>
      <c r="D78" s="16">
        <v>13000</v>
      </c>
      <c r="E78" s="16">
        <v>3700</v>
      </c>
      <c r="F78" s="16">
        <f t="shared" si="17"/>
        <v>16700</v>
      </c>
    </row>
    <row r="79" spans="1:6">
      <c r="A79" s="22" t="s">
        <v>154</v>
      </c>
      <c r="B79" s="22" t="s">
        <v>35</v>
      </c>
      <c r="C79" s="23" t="s">
        <v>155</v>
      </c>
      <c r="D79" s="16">
        <v>4300</v>
      </c>
      <c r="E79" s="16"/>
      <c r="F79" s="16">
        <f t="shared" si="17"/>
        <v>4300</v>
      </c>
    </row>
    <row r="80" spans="1:6">
      <c r="A80" s="22" t="s">
        <v>156</v>
      </c>
      <c r="B80" s="22" t="s">
        <v>27</v>
      </c>
      <c r="C80" s="23" t="s">
        <v>131</v>
      </c>
      <c r="D80" s="16">
        <v>10000</v>
      </c>
      <c r="E80" s="16"/>
      <c r="F80" s="16">
        <f t="shared" si="17"/>
        <v>10000</v>
      </c>
    </row>
    <row r="81" spans="1:6">
      <c r="A81" s="22" t="s">
        <v>157</v>
      </c>
      <c r="B81" s="22" t="s">
        <v>36</v>
      </c>
      <c r="C81" s="23" t="s">
        <v>158</v>
      </c>
      <c r="D81" s="16">
        <v>1000</v>
      </c>
      <c r="E81" s="16"/>
      <c r="F81" s="16">
        <f t="shared" si="17"/>
        <v>1000</v>
      </c>
    </row>
    <row r="82" spans="1:6">
      <c r="A82" s="22" t="s">
        <v>159</v>
      </c>
      <c r="B82" s="22" t="s">
        <v>28</v>
      </c>
      <c r="C82" s="23" t="s">
        <v>160</v>
      </c>
      <c r="D82" s="16">
        <v>4000</v>
      </c>
      <c r="E82" s="16"/>
      <c r="F82" s="16">
        <f t="shared" si="17"/>
        <v>4000</v>
      </c>
    </row>
    <row r="83" spans="1:6">
      <c r="A83" s="22" t="s">
        <v>161</v>
      </c>
      <c r="B83" s="22" t="s">
        <v>37</v>
      </c>
      <c r="C83" s="23" t="s">
        <v>162</v>
      </c>
      <c r="D83" s="16">
        <v>4500</v>
      </c>
      <c r="E83" s="16"/>
      <c r="F83" s="16">
        <f t="shared" si="17"/>
        <v>4500</v>
      </c>
    </row>
    <row r="84" spans="1:6">
      <c r="A84" s="22" t="s">
        <v>163</v>
      </c>
      <c r="B84" s="22" t="s">
        <v>42</v>
      </c>
      <c r="C84" s="23" t="s">
        <v>164</v>
      </c>
      <c r="D84" s="16">
        <v>7000</v>
      </c>
      <c r="E84" s="16"/>
      <c r="F84" s="16">
        <f t="shared" ref="F84:F85" si="24">+D84+E84</f>
        <v>7000</v>
      </c>
    </row>
    <row r="85" spans="1:6">
      <c r="A85" s="22" t="s">
        <v>206</v>
      </c>
      <c r="B85" s="22">
        <v>4221</v>
      </c>
      <c r="C85" s="23" t="s">
        <v>207</v>
      </c>
      <c r="D85" s="16">
        <v>0</v>
      </c>
      <c r="E85" s="16">
        <v>5438</v>
      </c>
      <c r="F85" s="16">
        <f t="shared" si="24"/>
        <v>5438</v>
      </c>
    </row>
    <row r="86" spans="1:6">
      <c r="A86" s="29" t="s">
        <v>8</v>
      </c>
      <c r="B86" s="29" t="s">
        <v>165</v>
      </c>
      <c r="C86" s="30" t="s">
        <v>166</v>
      </c>
      <c r="D86" s="31">
        <f>+D87+D94+D102</f>
        <v>83970</v>
      </c>
      <c r="E86" s="31">
        <f t="shared" ref="E86:F86" si="25">+E87+E94+E102</f>
        <v>31885</v>
      </c>
      <c r="F86" s="31">
        <f t="shared" si="25"/>
        <v>115855</v>
      </c>
    </row>
    <row r="87" spans="1:6">
      <c r="A87" s="17" t="s">
        <v>0</v>
      </c>
      <c r="B87" s="17" t="s">
        <v>11</v>
      </c>
      <c r="C87" s="18" t="s">
        <v>12</v>
      </c>
      <c r="D87" s="21">
        <f t="shared" ref="D87:F87" si="26">SUM(D88:D93)</f>
        <v>52470</v>
      </c>
      <c r="E87" s="21">
        <f t="shared" si="26"/>
        <v>0</v>
      </c>
      <c r="F87" s="21">
        <f t="shared" si="26"/>
        <v>52470</v>
      </c>
    </row>
    <row r="88" spans="1:6">
      <c r="A88" s="22" t="s">
        <v>167</v>
      </c>
      <c r="B88" s="22" t="s">
        <v>22</v>
      </c>
      <c r="C88" s="23" t="s">
        <v>113</v>
      </c>
      <c r="D88" s="16">
        <v>10000</v>
      </c>
      <c r="E88" s="16"/>
      <c r="F88" s="16">
        <f t="shared" ref="F88:F93" si="27">+D88+E88</f>
        <v>10000</v>
      </c>
    </row>
    <row r="89" spans="1:6">
      <c r="A89" s="22" t="s">
        <v>168</v>
      </c>
      <c r="B89" s="22" t="s">
        <v>23</v>
      </c>
      <c r="C89" s="23" t="s">
        <v>115</v>
      </c>
      <c r="D89" s="16">
        <v>5625</v>
      </c>
      <c r="E89" s="16"/>
      <c r="F89" s="16">
        <f t="shared" si="27"/>
        <v>5625</v>
      </c>
    </row>
    <row r="90" spans="1:6">
      <c r="A90" s="22" t="s">
        <v>169</v>
      </c>
      <c r="B90" s="22" t="s">
        <v>25</v>
      </c>
      <c r="C90" s="23" t="s">
        <v>119</v>
      </c>
      <c r="D90" s="16">
        <v>11345</v>
      </c>
      <c r="E90" s="16"/>
      <c r="F90" s="16">
        <f t="shared" si="27"/>
        <v>11345</v>
      </c>
    </row>
    <row r="91" spans="1:6">
      <c r="A91" s="22" t="s">
        <v>170</v>
      </c>
      <c r="B91" s="22" t="s">
        <v>26</v>
      </c>
      <c r="C91" s="23" t="s">
        <v>151</v>
      </c>
      <c r="D91" s="16">
        <v>16250</v>
      </c>
      <c r="E91" s="16"/>
      <c r="F91" s="16">
        <f t="shared" si="27"/>
        <v>16250</v>
      </c>
    </row>
    <row r="92" spans="1:6">
      <c r="A92" s="22" t="s">
        <v>171</v>
      </c>
      <c r="B92" s="22" t="s">
        <v>27</v>
      </c>
      <c r="C92" s="23" t="s">
        <v>131</v>
      </c>
      <c r="D92" s="16">
        <v>5000</v>
      </c>
      <c r="E92" s="16"/>
      <c r="F92" s="16">
        <f t="shared" si="27"/>
        <v>5000</v>
      </c>
    </row>
    <row r="93" spans="1:6">
      <c r="A93" s="22" t="s">
        <v>172</v>
      </c>
      <c r="B93" s="22" t="s">
        <v>28</v>
      </c>
      <c r="C93" s="23" t="s">
        <v>173</v>
      </c>
      <c r="D93" s="16">
        <v>4250</v>
      </c>
      <c r="E93" s="16"/>
      <c r="F93" s="16">
        <f t="shared" si="27"/>
        <v>4250</v>
      </c>
    </row>
    <row r="94" spans="1:6">
      <c r="A94" s="24" t="s">
        <v>0</v>
      </c>
      <c r="B94" s="24" t="s">
        <v>71</v>
      </c>
      <c r="C94" s="25" t="s">
        <v>72</v>
      </c>
      <c r="D94" s="19">
        <f>SUM(D95:D101)</f>
        <v>31500</v>
      </c>
      <c r="E94" s="19">
        <f t="shared" ref="E94:F94" si="28">SUM(E95:E101)</f>
        <v>31885</v>
      </c>
      <c r="F94" s="19">
        <f t="shared" si="28"/>
        <v>63385</v>
      </c>
    </row>
    <row r="95" spans="1:6">
      <c r="A95" s="22" t="s">
        <v>174</v>
      </c>
      <c r="B95" s="22" t="s">
        <v>25</v>
      </c>
      <c r="C95" s="23" t="s">
        <v>119</v>
      </c>
      <c r="D95" s="16">
        <v>17000</v>
      </c>
      <c r="E95" s="16"/>
      <c r="F95" s="16">
        <f t="shared" ref="F95:F101" si="29">+D95+E95</f>
        <v>17000</v>
      </c>
    </row>
    <row r="96" spans="1:6">
      <c r="A96" s="22" t="s">
        <v>175</v>
      </c>
      <c r="B96" s="22" t="s">
        <v>25</v>
      </c>
      <c r="C96" s="23" t="s">
        <v>176</v>
      </c>
      <c r="D96" s="16">
        <v>0</v>
      </c>
      <c r="E96" s="16"/>
      <c r="F96" s="16">
        <f t="shared" si="29"/>
        <v>0</v>
      </c>
    </row>
    <row r="97" spans="1:6">
      <c r="A97" s="22" t="s">
        <v>177</v>
      </c>
      <c r="B97" s="22" t="s">
        <v>25</v>
      </c>
      <c r="C97" s="23" t="s">
        <v>178</v>
      </c>
      <c r="D97" s="16">
        <v>500</v>
      </c>
      <c r="E97" s="16"/>
      <c r="F97" s="16">
        <f t="shared" si="29"/>
        <v>500</v>
      </c>
    </row>
    <row r="98" spans="1:6">
      <c r="A98" s="22" t="s">
        <v>179</v>
      </c>
      <c r="B98" s="22" t="s">
        <v>26</v>
      </c>
      <c r="C98" s="23" t="s">
        <v>151</v>
      </c>
      <c r="D98" s="16">
        <v>14000</v>
      </c>
      <c r="E98" s="16"/>
      <c r="F98" s="16">
        <f t="shared" si="29"/>
        <v>14000</v>
      </c>
    </row>
    <row r="99" spans="1:6">
      <c r="A99" s="22" t="s">
        <v>208</v>
      </c>
      <c r="B99" s="22">
        <v>3239</v>
      </c>
      <c r="C99" s="23" t="s">
        <v>209</v>
      </c>
      <c r="D99" s="16">
        <v>0</v>
      </c>
      <c r="E99" s="16">
        <v>16885</v>
      </c>
      <c r="F99" s="16">
        <f t="shared" si="29"/>
        <v>16885</v>
      </c>
    </row>
    <row r="100" spans="1:6">
      <c r="A100" s="22" t="s">
        <v>180</v>
      </c>
      <c r="B100" s="22" t="s">
        <v>26</v>
      </c>
      <c r="C100" s="23" t="s">
        <v>181</v>
      </c>
      <c r="D100" s="16">
        <v>0</v>
      </c>
      <c r="E100" s="16"/>
      <c r="F100" s="16">
        <f t="shared" si="29"/>
        <v>0</v>
      </c>
    </row>
    <row r="101" spans="1:6">
      <c r="A101" s="22" t="s">
        <v>210</v>
      </c>
      <c r="B101" s="22">
        <v>4221</v>
      </c>
      <c r="C101" s="23" t="s">
        <v>164</v>
      </c>
      <c r="D101" s="16">
        <v>0</v>
      </c>
      <c r="E101" s="16">
        <v>15000</v>
      </c>
      <c r="F101" s="16">
        <f t="shared" si="29"/>
        <v>15000</v>
      </c>
    </row>
    <row r="102" spans="1:6">
      <c r="A102" s="24" t="s">
        <v>0</v>
      </c>
      <c r="B102" s="24" t="s">
        <v>84</v>
      </c>
      <c r="C102" s="25" t="s">
        <v>85</v>
      </c>
      <c r="D102" s="19">
        <f t="shared" ref="D102:F102" si="30">SUM(D103:D106)</f>
        <v>0</v>
      </c>
      <c r="E102" s="19">
        <f t="shared" si="30"/>
        <v>0</v>
      </c>
      <c r="F102" s="19">
        <f t="shared" si="30"/>
        <v>0</v>
      </c>
    </row>
    <row r="103" spans="1:6">
      <c r="A103" s="22" t="s">
        <v>182</v>
      </c>
      <c r="B103" s="22" t="s">
        <v>18</v>
      </c>
      <c r="C103" s="23" t="s">
        <v>137</v>
      </c>
      <c r="D103" s="16">
        <v>0</v>
      </c>
      <c r="E103" s="16"/>
      <c r="F103" s="16">
        <f t="shared" ref="F103:F107" si="31">+D103+E103</f>
        <v>0</v>
      </c>
    </row>
    <row r="104" spans="1:6">
      <c r="A104" s="22" t="s">
        <v>211</v>
      </c>
      <c r="B104" s="22">
        <v>3225</v>
      </c>
      <c r="C104" s="23" t="s">
        <v>141</v>
      </c>
      <c r="D104" s="16">
        <v>0</v>
      </c>
      <c r="E104" s="16"/>
      <c r="F104" s="16">
        <f t="shared" si="31"/>
        <v>0</v>
      </c>
    </row>
    <row r="105" spans="1:6">
      <c r="A105" s="22" t="s">
        <v>183</v>
      </c>
      <c r="B105" s="22" t="s">
        <v>22</v>
      </c>
      <c r="C105" s="23" t="s">
        <v>113</v>
      </c>
      <c r="D105" s="16">
        <v>0</v>
      </c>
      <c r="E105" s="16"/>
      <c r="F105" s="16">
        <f t="shared" si="31"/>
        <v>0</v>
      </c>
    </row>
    <row r="106" spans="1:6">
      <c r="A106" s="22" t="s">
        <v>184</v>
      </c>
      <c r="B106" s="22" t="s">
        <v>25</v>
      </c>
      <c r="C106" s="23" t="s">
        <v>119</v>
      </c>
      <c r="D106" s="16">
        <v>0</v>
      </c>
      <c r="E106" s="16"/>
      <c r="F106" s="16">
        <f t="shared" si="31"/>
        <v>0</v>
      </c>
    </row>
    <row r="107" spans="1:6">
      <c r="A107" s="22" t="s">
        <v>212</v>
      </c>
      <c r="B107" s="22">
        <v>3293</v>
      </c>
      <c r="C107" s="23" t="s">
        <v>131</v>
      </c>
      <c r="D107" s="16">
        <v>0</v>
      </c>
      <c r="E107" s="16"/>
      <c r="F107" s="16">
        <f t="shared" si="31"/>
        <v>0</v>
      </c>
    </row>
    <row r="108" spans="1:6">
      <c r="A108" s="22" t="s">
        <v>8</v>
      </c>
      <c r="B108" s="22" t="s">
        <v>38</v>
      </c>
      <c r="C108" s="23" t="s">
        <v>39</v>
      </c>
      <c r="D108" s="16">
        <f t="shared" ref="D108:F108" si="32">+D109</f>
        <v>0</v>
      </c>
      <c r="E108" s="16">
        <f t="shared" si="32"/>
        <v>0</v>
      </c>
      <c r="F108" s="16">
        <f t="shared" si="32"/>
        <v>0</v>
      </c>
    </row>
    <row r="109" spans="1:6">
      <c r="A109" s="17" t="s">
        <v>0</v>
      </c>
      <c r="B109" s="17" t="s">
        <v>71</v>
      </c>
      <c r="C109" s="18" t="s">
        <v>72</v>
      </c>
      <c r="D109" s="21">
        <f t="shared" ref="D109:F109" si="33">SUM(D110:D111)</f>
        <v>0</v>
      </c>
      <c r="E109" s="21">
        <f t="shared" si="33"/>
        <v>0</v>
      </c>
      <c r="F109" s="21">
        <f t="shared" si="33"/>
        <v>0</v>
      </c>
    </row>
    <row r="110" spans="1:6">
      <c r="A110" s="22" t="s">
        <v>185</v>
      </c>
      <c r="B110" s="22" t="s">
        <v>40</v>
      </c>
      <c r="C110" s="23" t="s">
        <v>186</v>
      </c>
      <c r="D110" s="16">
        <v>0</v>
      </c>
      <c r="E110" s="16"/>
      <c r="F110" s="16">
        <f t="shared" ref="F110:F111" si="34">+D110+E110</f>
        <v>0</v>
      </c>
    </row>
    <row r="111" spans="1:6">
      <c r="A111" s="22" t="s">
        <v>187</v>
      </c>
      <c r="B111" s="22" t="s">
        <v>40</v>
      </c>
      <c r="C111" s="23" t="s">
        <v>188</v>
      </c>
      <c r="D111" s="16">
        <v>0</v>
      </c>
      <c r="E111" s="16"/>
      <c r="F111" s="16">
        <f t="shared" si="34"/>
        <v>0</v>
      </c>
    </row>
    <row r="112" spans="1:6" ht="27.75">
      <c r="A112" s="22" t="s">
        <v>41</v>
      </c>
      <c r="B112" s="22" t="s">
        <v>189</v>
      </c>
      <c r="C112" s="23" t="s">
        <v>190</v>
      </c>
      <c r="D112" s="16">
        <v>323500</v>
      </c>
      <c r="E112" s="16">
        <f>SUM(E113+E119)</f>
        <v>-5000</v>
      </c>
      <c r="F112" s="16">
        <f t="shared" ref="F112" si="35">+D112+E112</f>
        <v>318500</v>
      </c>
    </row>
    <row r="113" spans="1:6">
      <c r="A113" s="24" t="s">
        <v>0</v>
      </c>
      <c r="B113" s="24" t="s">
        <v>11</v>
      </c>
      <c r="C113" s="25" t="s">
        <v>12</v>
      </c>
      <c r="D113" s="19">
        <f t="shared" ref="D113:F113" si="36">SUM(D114:D118)</f>
        <v>133000</v>
      </c>
      <c r="E113" s="19">
        <f t="shared" si="36"/>
        <v>0</v>
      </c>
      <c r="F113" s="19">
        <f t="shared" si="36"/>
        <v>133000</v>
      </c>
    </row>
    <row r="114" spans="1:6">
      <c r="A114" s="22" t="s">
        <v>191</v>
      </c>
      <c r="B114" s="22" t="s">
        <v>42</v>
      </c>
      <c r="C114" s="23" t="s">
        <v>164</v>
      </c>
      <c r="D114" s="16">
        <v>10000</v>
      </c>
      <c r="E114" s="16"/>
      <c r="F114" s="16">
        <f t="shared" ref="F114:F118" si="37">+D114+E114</f>
        <v>10000</v>
      </c>
    </row>
    <row r="115" spans="1:6">
      <c r="A115" s="22" t="s">
        <v>192</v>
      </c>
      <c r="B115" s="22" t="s">
        <v>42</v>
      </c>
      <c r="C115" s="23" t="s">
        <v>193</v>
      </c>
      <c r="D115" s="16">
        <v>13000</v>
      </c>
      <c r="E115" s="16"/>
      <c r="F115" s="16">
        <f t="shared" si="37"/>
        <v>13000</v>
      </c>
    </row>
    <row r="116" spans="1:6">
      <c r="A116" s="22" t="s">
        <v>213</v>
      </c>
      <c r="B116" s="22">
        <v>4221</v>
      </c>
      <c r="C116" s="23" t="s">
        <v>214</v>
      </c>
      <c r="D116" s="16">
        <v>0</v>
      </c>
      <c r="E116" s="16"/>
      <c r="F116" s="16">
        <f t="shared" si="37"/>
        <v>0</v>
      </c>
    </row>
    <row r="117" spans="1:6">
      <c r="A117" s="22" t="s">
        <v>215</v>
      </c>
      <c r="B117" s="22">
        <v>4223</v>
      </c>
      <c r="C117" s="23" t="s">
        <v>216</v>
      </c>
      <c r="D117" s="16">
        <v>0</v>
      </c>
      <c r="E117" s="16"/>
      <c r="F117" s="16">
        <f t="shared" si="37"/>
        <v>0</v>
      </c>
    </row>
    <row r="118" spans="1:6">
      <c r="A118" s="22" t="s">
        <v>194</v>
      </c>
      <c r="B118" s="22" t="s">
        <v>195</v>
      </c>
      <c r="C118" s="23" t="s">
        <v>196</v>
      </c>
      <c r="D118" s="16">
        <v>110000</v>
      </c>
      <c r="E118" s="16"/>
      <c r="F118" s="16">
        <f t="shared" si="37"/>
        <v>110000</v>
      </c>
    </row>
    <row r="119" spans="1:6">
      <c r="A119" s="17" t="s">
        <v>0</v>
      </c>
      <c r="B119" s="17" t="s">
        <v>71</v>
      </c>
      <c r="C119" s="18" t="s">
        <v>72</v>
      </c>
      <c r="D119" s="21">
        <f t="shared" ref="D119:F119" si="38">SUM(D120:D124)</f>
        <v>190500</v>
      </c>
      <c r="E119" s="21">
        <f t="shared" si="38"/>
        <v>-5000</v>
      </c>
      <c r="F119" s="21">
        <f t="shared" si="38"/>
        <v>185500</v>
      </c>
    </row>
    <row r="120" spans="1:6">
      <c r="A120" s="22" t="s">
        <v>197</v>
      </c>
      <c r="B120" s="22" t="s">
        <v>42</v>
      </c>
      <c r="C120" s="23" t="s">
        <v>193</v>
      </c>
      <c r="D120" s="16">
        <v>15000</v>
      </c>
      <c r="E120" s="16">
        <v>-15000</v>
      </c>
      <c r="F120" s="16">
        <f t="shared" ref="F120:F124" si="39">+D120+E120</f>
        <v>0</v>
      </c>
    </row>
    <row r="121" spans="1:6">
      <c r="A121" s="22" t="s">
        <v>217</v>
      </c>
      <c r="B121" s="22">
        <v>4221</v>
      </c>
      <c r="C121" s="23" t="s">
        <v>218</v>
      </c>
      <c r="D121" s="16">
        <v>0</v>
      </c>
      <c r="E121" s="16"/>
      <c r="F121" s="16">
        <f t="shared" si="39"/>
        <v>0</v>
      </c>
    </row>
    <row r="122" spans="1:6">
      <c r="A122" s="22" t="s">
        <v>198</v>
      </c>
      <c r="B122" s="22" t="s">
        <v>195</v>
      </c>
      <c r="C122" s="23" t="s">
        <v>199</v>
      </c>
      <c r="D122" s="16">
        <v>140000</v>
      </c>
      <c r="E122" s="16">
        <v>10000</v>
      </c>
      <c r="F122" s="16">
        <f t="shared" si="39"/>
        <v>150000</v>
      </c>
    </row>
    <row r="123" spans="1:6">
      <c r="A123" s="22" t="s">
        <v>200</v>
      </c>
      <c r="B123" s="22" t="s">
        <v>195</v>
      </c>
      <c r="C123" s="23" t="s">
        <v>201</v>
      </c>
      <c r="D123" s="16">
        <v>35000</v>
      </c>
      <c r="E123" s="16"/>
      <c r="F123" s="16">
        <f t="shared" si="39"/>
        <v>35000</v>
      </c>
    </row>
    <row r="124" spans="1:6">
      <c r="A124" s="22" t="s">
        <v>202</v>
      </c>
      <c r="B124" s="22" t="s">
        <v>195</v>
      </c>
      <c r="C124" s="23" t="s">
        <v>203</v>
      </c>
      <c r="D124" s="16">
        <v>500</v>
      </c>
      <c r="E124" s="16"/>
      <c r="F124" s="16">
        <f t="shared" si="39"/>
        <v>500</v>
      </c>
    </row>
  </sheetData>
  <conditionalFormatting sqref="A21:F21">
    <cfRule type="expression" dxfId="167" priority="224">
      <formula>OR($A21="Aktivnost",$A21="Kapitalni projekt",$A21="Tekući projekt")</formula>
    </cfRule>
    <cfRule type="expression" dxfId="166" priority="225">
      <formula>$B21="GRAD SAMOBOR- POMOĆI"</formula>
    </cfRule>
    <cfRule type="expression" dxfId="165" priority="226">
      <formula>$B21="PUČKO OTVORENO UČILIŠTE-PRIHODI OD DONACIJA"</formula>
    </cfRule>
    <cfRule type="expression" dxfId="164" priority="227">
      <formula>$B21="GRAD SAMOBOR-  Opći prihodi i  primici"</formula>
    </cfRule>
    <cfRule type="expression" dxfId="163" priority="228">
      <formula>$B21="PUČKO OTVORENO UČILIŠTE- VLASTITI PRIHODI"</formula>
    </cfRule>
    <cfRule type="expression" dxfId="162" priority="229">
      <formula>$B21="PUČKO OTVORENO UČILIŠTE-PRIHODI OD POMOĆI"</formula>
    </cfRule>
  </conditionalFormatting>
  <conditionalFormatting sqref="D21:F21">
    <cfRule type="expression" dxfId="161" priority="205">
      <formula>OR($A21="Aktivnost",$A21="Kapitalni projekt",$A21="Tekući projekt")</formula>
    </cfRule>
    <cfRule type="expression" dxfId="160" priority="206">
      <formula>$C21="GRAD SAMOBOR- POMOĆI"</formula>
    </cfRule>
    <cfRule type="expression" dxfId="159" priority="207">
      <formula>$C21="PUČKO OTVORENO UČILIŠTE-PRIHODI OD DONACIJA"</formula>
    </cfRule>
    <cfRule type="expression" dxfId="158" priority="208">
      <formula>$C21="GRAD SAMOBOR-  Opći prihodi i  primici"</formula>
    </cfRule>
    <cfRule type="expression" dxfId="157" priority="209">
      <formula>$C21="PUČKO OTVORENO UČILIŠTE- VLASTITI PRIHODI"</formula>
    </cfRule>
    <cfRule type="expression" dxfId="156" priority="210">
      <formula>$C21="PUČKO OTVORENO UČILIŠTE-PRIHODI OD POMOĆI"</formula>
    </cfRule>
  </conditionalFormatting>
  <conditionalFormatting sqref="A40:F40">
    <cfRule type="expression" dxfId="155" priority="199">
      <formula>OR($A40="Aktivnost",$A40="Kapitalni projekt",$A40="Tekući projekt")</formula>
    </cfRule>
    <cfRule type="expression" dxfId="154" priority="200">
      <formula>$B40="GRAD SAMOBOR- POMOĆI"</formula>
    </cfRule>
    <cfRule type="expression" dxfId="153" priority="201">
      <formula>$B40="PUČKO OTVORENO UČILIŠTE-PRIHODI OD DONACIJA"</formula>
    </cfRule>
    <cfRule type="expression" dxfId="152" priority="202">
      <formula>$B40="GRAD SAMOBOR-  Opći prihodi i  primici"</formula>
    </cfRule>
    <cfRule type="expression" dxfId="151" priority="203">
      <formula>$B40="PUČKO OTVORENO UČILIŠTE- VLASTITI PRIHODI"</formula>
    </cfRule>
    <cfRule type="expression" dxfId="150" priority="204">
      <formula>$B40="PUČKO OTVORENO UČILIŠTE-PRIHODI OD POMOĆI"</formula>
    </cfRule>
  </conditionalFormatting>
  <conditionalFormatting sqref="D40:F40">
    <cfRule type="expression" dxfId="149" priority="193">
      <formula>OR($A40="Aktivnost",$A40="Kapitalni projekt",$A40="Tekući projekt")</formula>
    </cfRule>
    <cfRule type="expression" dxfId="148" priority="194">
      <formula>$C40="GRAD SAMOBOR- POMOĆI"</formula>
    </cfRule>
    <cfRule type="expression" dxfId="147" priority="195">
      <formula>$C40="PUČKO OTVORENO UČILIŠTE-PRIHODI OD DONACIJA"</formula>
    </cfRule>
    <cfRule type="expression" dxfId="146" priority="196">
      <formula>$C40="GRAD SAMOBOR-  Opći prihodi i  primici"</formula>
    </cfRule>
    <cfRule type="expression" dxfId="145" priority="197">
      <formula>$C40="PUČKO OTVORENO UČILIŠTE- VLASTITI PRIHODI"</formula>
    </cfRule>
    <cfRule type="expression" dxfId="144" priority="198">
      <formula>$C40="PUČKO OTVORENO UČILIŠTE-PRIHODI OD POMOĆI"</formula>
    </cfRule>
  </conditionalFormatting>
  <conditionalFormatting sqref="A5:F5">
    <cfRule type="expression" dxfId="143" priority="187">
      <formula>OR($A5="Aktivnost",$A5="Kapitalni projekt",$A5="Tekući projekt")</formula>
    </cfRule>
    <cfRule type="expression" dxfId="142" priority="188">
      <formula>$C5="GRAD SAMOBOR- POMOĆI"</formula>
    </cfRule>
    <cfRule type="expression" dxfId="141" priority="189">
      <formula>$C5="PUČKO OTVORENO UČILIŠTE-PRIHODI OD DONACIJA"</formula>
    </cfRule>
    <cfRule type="expression" dxfId="140" priority="190">
      <formula>$C5="GRAD SAMOBOR-  Opći prihodi i  primici"</formula>
    </cfRule>
    <cfRule type="expression" dxfId="139" priority="191">
      <formula>$C5="PUČKO OTVORENO UČILIŠTE- VLASTITI PRIHODI"</formula>
    </cfRule>
    <cfRule type="expression" dxfId="138" priority="192">
      <formula>$C5="PUČKO OTVORENO UČILIŠTE-PRIHODI OD POMOĆI"</formula>
    </cfRule>
  </conditionalFormatting>
  <conditionalFormatting sqref="A4:F4">
    <cfRule type="expression" dxfId="137" priority="181">
      <formula>OR($A4="Aktivnost",$A4="Kapitalni projekt",$A4="Tekući projekt")</formula>
    </cfRule>
    <cfRule type="expression" dxfId="136" priority="182">
      <formula>$B4="GRAD SAMOBOR- POMOĆI"</formula>
    </cfRule>
    <cfRule type="expression" dxfId="135" priority="183">
      <formula>$B4="PUČKO OTVORENO UČILIŠTE-PRIHODI OD DONACIJA"</formula>
    </cfRule>
    <cfRule type="expression" dxfId="134" priority="184">
      <formula>$B4="GRAD SAMOBOR-  Opći prihodi i  primici"</formula>
    </cfRule>
    <cfRule type="expression" dxfId="133" priority="185">
      <formula>$B4="PUČKO OTVORENO UČILIŠTE- VLASTITI PRIHODI"</formula>
    </cfRule>
    <cfRule type="expression" dxfId="132" priority="186">
      <formula>$B4="PUČKO OTVORENO UČILIŠTE-PRIHODI OD POMOĆI"</formula>
    </cfRule>
  </conditionalFormatting>
  <conditionalFormatting sqref="D4:F4">
    <cfRule type="expression" dxfId="131" priority="175">
      <formula>OR($A4="Aktivnost",$A4="Kapitalni projekt",$A4="Tekući projekt")</formula>
    </cfRule>
    <cfRule type="expression" dxfId="130" priority="176">
      <formula>$C4="GRAD SAMOBOR- POMOĆI"</formula>
    </cfRule>
    <cfRule type="expression" dxfId="129" priority="177">
      <formula>$C4="PUČKO OTVORENO UČILIŠTE-PRIHODI OD DONACIJA"</formula>
    </cfRule>
    <cfRule type="expression" dxfId="128" priority="178">
      <formula>$C4="GRAD SAMOBOR-  Opći prihodi i  primici"</formula>
    </cfRule>
    <cfRule type="expression" dxfId="127" priority="179">
      <formula>$C4="PUČKO OTVORENO UČILIŠTE- VLASTITI PRIHODI"</formula>
    </cfRule>
    <cfRule type="expression" dxfId="126" priority="180">
      <formula>$C4="PUČKO OTVORENO UČILIŠTE-PRIHODI OD POMOĆI"</formula>
    </cfRule>
  </conditionalFormatting>
  <conditionalFormatting sqref="A6:F6">
    <cfRule type="expression" dxfId="125" priority="163">
      <formula>OR($A6="Aktivnost",$A6="Kapitalni projekt",$A6="Tekući projekt")</formula>
    </cfRule>
    <cfRule type="expression" dxfId="124" priority="164">
      <formula>$C6="GRAD SAMOBOR- POMOĆI"</formula>
    </cfRule>
    <cfRule type="expression" dxfId="123" priority="165">
      <formula>$C6="PUČKO OTVORENO UČILIŠTE-PRIHODI OD DONACIJA"</formula>
    </cfRule>
    <cfRule type="expression" dxfId="122" priority="166">
      <formula>$C6="GRAD SAMOBOR-  Opći prihodi i  primici"</formula>
    </cfRule>
    <cfRule type="expression" dxfId="121" priority="167">
      <formula>$C6="PUČKO OTVORENO UČILIŠTE- VLASTITI PRIHODI"</formula>
    </cfRule>
    <cfRule type="expression" dxfId="120" priority="168">
      <formula>$C6="PUČKO OTVORENO UČILIŠTE-PRIHODI OD POMOĆI"</formula>
    </cfRule>
  </conditionalFormatting>
  <conditionalFormatting sqref="A7:F7">
    <cfRule type="expression" dxfId="119" priority="157">
      <formula>OR($A7="Aktivnost",$A7="Kapitalni projekt",$A7="Tekući projekt")</formula>
    </cfRule>
    <cfRule type="expression" dxfId="118" priority="158">
      <formula>$C7="GRAD SAMOBOR- POMOĆI"</formula>
    </cfRule>
    <cfRule type="expression" dxfId="117" priority="159">
      <formula>$C7="PUČKO OTVORENO UČILIŠTE-PRIHODI OD DONACIJA"</formula>
    </cfRule>
    <cfRule type="expression" dxfId="116" priority="160">
      <formula>$C7="GRAD SAMOBOR-  Opći prihodi i  primici"</formula>
    </cfRule>
    <cfRule type="expression" dxfId="115" priority="161">
      <formula>$C7="PUČKO OTVORENO UČILIŠTE- VLASTITI PRIHODI"</formula>
    </cfRule>
    <cfRule type="expression" dxfId="114" priority="162">
      <formula>$C7="PUČKO OTVORENO UČILIŠTE-PRIHODI OD POMOĆI"</formula>
    </cfRule>
  </conditionalFormatting>
  <conditionalFormatting sqref="A8:F8">
    <cfRule type="expression" dxfId="113" priority="151">
      <formula>OR($A8="Aktivnost",$A8="Kapitalni projekt",$A8="Tekući projekt")</formula>
    </cfRule>
    <cfRule type="expression" dxfId="112" priority="152">
      <formula>$C8="GRAD SAMOBOR- POMOĆI"</formula>
    </cfRule>
    <cfRule type="expression" dxfId="111" priority="153">
      <formula>$C8="PUČKO OTVORENO UČILIŠTE-PRIHODI OD DONACIJA"</formula>
    </cfRule>
    <cfRule type="expression" dxfId="110" priority="154">
      <formula>$C8="GRAD SAMOBOR-  Opći prihodi i  primici"</formula>
    </cfRule>
    <cfRule type="expression" dxfId="109" priority="155">
      <formula>$C8="PUČKO OTVORENO UČILIŠTE- VLASTITI PRIHODI"</formula>
    </cfRule>
    <cfRule type="expression" dxfId="108" priority="156">
      <formula>$C8="PUČKO OTVORENO UČILIŠTE-PRIHODI OD POMOĆI"</formula>
    </cfRule>
  </conditionalFormatting>
  <conditionalFormatting sqref="A10:F10">
    <cfRule type="expression" dxfId="107" priority="145">
      <formula>OR($A10="Aktivnost",$A10="Kapitalni projekt",$A10="Tekući projekt")</formula>
    </cfRule>
    <cfRule type="expression" dxfId="106" priority="146">
      <formula>$C10="GRAD SAMOBOR- POMOĆI"</formula>
    </cfRule>
    <cfRule type="expression" dxfId="105" priority="147">
      <formula>$C10="PUČKO OTVORENO UČILIŠTE-PRIHODI OD DONACIJA"</formula>
    </cfRule>
    <cfRule type="expression" dxfId="104" priority="148">
      <formula>$C10="GRAD SAMOBOR-  Opći prihodi i  primici"</formula>
    </cfRule>
    <cfRule type="expression" dxfId="103" priority="149">
      <formula>$C10="PUČKO OTVORENO UČILIŠTE- VLASTITI PRIHODI"</formula>
    </cfRule>
    <cfRule type="expression" dxfId="102" priority="150">
      <formula>$C10="PUČKO OTVORENO UČILIŠTE-PRIHODI OD POMOĆI"</formula>
    </cfRule>
  </conditionalFormatting>
  <conditionalFormatting sqref="A9:F9">
    <cfRule type="expression" dxfId="101" priority="139">
      <formula>OR($A9="Aktivnost",$A9="Kapitalni projekt",$A9="Tekući projekt")</formula>
    </cfRule>
    <cfRule type="expression" dxfId="100" priority="140">
      <formula>$B9="GRAD SAMOBOR- POMOĆI"</formula>
    </cfRule>
    <cfRule type="expression" dxfId="99" priority="141">
      <formula>$B9="PUČKO OTVORENO UČILIŠTE-PRIHODI OD DONACIJA"</formula>
    </cfRule>
    <cfRule type="expression" dxfId="98" priority="142">
      <formula>$B9="GRAD SAMOBOR-  Opći prihodi i  primici"</formula>
    </cfRule>
    <cfRule type="expression" dxfId="97" priority="143">
      <formula>$B9="PUČKO OTVORENO UČILIŠTE- VLASTITI PRIHODI"</formula>
    </cfRule>
    <cfRule type="expression" dxfId="96" priority="144">
      <formula>$B9="PUČKO OTVORENO UČILIŠTE-PRIHODI OD POMOĆI"</formula>
    </cfRule>
  </conditionalFormatting>
  <conditionalFormatting sqref="D9:F9">
    <cfRule type="expression" dxfId="95" priority="133">
      <formula>OR($A9="Aktivnost",$A9="Kapitalni projekt",$A9="Tekući projekt")</formula>
    </cfRule>
    <cfRule type="expression" dxfId="94" priority="134">
      <formula>$C9="GRAD SAMOBOR- POMOĆI"</formula>
    </cfRule>
    <cfRule type="expression" dxfId="93" priority="135">
      <formula>$C9="PUČKO OTVORENO UČILIŠTE-PRIHODI OD DONACIJA"</formula>
    </cfRule>
    <cfRule type="expression" dxfId="92" priority="136">
      <formula>$C9="GRAD SAMOBOR-  Opći prihodi i  primici"</formula>
    </cfRule>
    <cfRule type="expression" dxfId="91" priority="137">
      <formula>$C9="PUČKO OTVORENO UČILIŠTE- VLASTITI PRIHODI"</formula>
    </cfRule>
    <cfRule type="expression" dxfId="90" priority="138">
      <formula>$C9="PUČKO OTVORENO UČILIŠTE-PRIHODI OD POMOĆI"</formula>
    </cfRule>
  </conditionalFormatting>
  <conditionalFormatting sqref="A11:F11">
    <cfRule type="expression" dxfId="89" priority="121">
      <formula>OR($A11="Aktivnost",$A11="Kapitalni projekt",$A11="Tekući projekt")</formula>
    </cfRule>
    <cfRule type="expression" dxfId="88" priority="122">
      <formula>$C11="GRAD SAMOBOR- POMOĆI"</formula>
    </cfRule>
    <cfRule type="expression" dxfId="87" priority="123">
      <formula>$C11="PUČKO OTVORENO UČILIŠTE-PRIHODI OD DONACIJA"</formula>
    </cfRule>
    <cfRule type="expression" dxfId="86" priority="124">
      <formula>$C11="GRAD SAMOBOR-  Opći prihodi i  primici"</formula>
    </cfRule>
    <cfRule type="expression" dxfId="85" priority="125">
      <formula>$C11="PUČKO OTVORENO UČILIŠTE- VLASTITI PRIHODI"</formula>
    </cfRule>
    <cfRule type="expression" dxfId="84" priority="126">
      <formula>$C11="PUČKO OTVORENO UČILIŠTE-PRIHODI OD POMOĆI"</formula>
    </cfRule>
  </conditionalFormatting>
  <conditionalFormatting sqref="A12:F12">
    <cfRule type="expression" dxfId="83" priority="115">
      <formula>OR($A12="Aktivnost",$A12="Kapitalni projekt",$A12="Tekući projekt")</formula>
    </cfRule>
    <cfRule type="expression" dxfId="82" priority="116">
      <formula>$C12="GRAD SAMOBOR- POMOĆI"</formula>
    </cfRule>
    <cfRule type="expression" dxfId="81" priority="117">
      <formula>$C12="PUČKO OTVORENO UČILIŠTE-PRIHODI OD DONACIJA"</formula>
    </cfRule>
    <cfRule type="expression" dxfId="80" priority="118">
      <formula>$C12="GRAD SAMOBOR-  Opći prihodi i  primici"</formula>
    </cfRule>
    <cfRule type="expression" dxfId="79" priority="119">
      <formula>$C12="PUČKO OTVORENO UČILIŠTE- VLASTITI PRIHODI"</formula>
    </cfRule>
    <cfRule type="expression" dxfId="78" priority="120">
      <formula>$C12="PUČKO OTVORENO UČILIŠTE-PRIHODI OD POMOĆI"</formula>
    </cfRule>
  </conditionalFormatting>
  <conditionalFormatting sqref="A13:F13">
    <cfRule type="expression" dxfId="77" priority="109">
      <formula>OR($A13="Aktivnost",$A13="Kapitalni projekt",$A13="Tekući projekt")</formula>
    </cfRule>
    <cfRule type="expression" dxfId="76" priority="110">
      <formula>$C13="GRAD SAMOBOR- POMOĆI"</formula>
    </cfRule>
    <cfRule type="expression" dxfId="75" priority="111">
      <formula>$C13="PUČKO OTVORENO UČILIŠTE-PRIHODI OD DONACIJA"</formula>
    </cfRule>
    <cfRule type="expression" dxfId="74" priority="112">
      <formula>$C13="GRAD SAMOBOR-  Opći prihodi i  primici"</formula>
    </cfRule>
    <cfRule type="expression" dxfId="73" priority="113">
      <formula>$C13="PUČKO OTVORENO UČILIŠTE- VLASTITI PRIHODI"</formula>
    </cfRule>
    <cfRule type="expression" dxfId="72" priority="114">
      <formula>$C13="PUČKO OTVORENO UČILIŠTE-PRIHODI OD POMOĆI"</formula>
    </cfRule>
  </conditionalFormatting>
  <conditionalFormatting sqref="A15:F15">
    <cfRule type="expression" dxfId="71" priority="103">
      <formula>OR($A15="Aktivnost",$A15="Kapitalni projekt",$A15="Tekući projekt")</formula>
    </cfRule>
    <cfRule type="expression" dxfId="70" priority="104">
      <formula>$C15="GRAD SAMOBOR- POMOĆI"</formula>
    </cfRule>
    <cfRule type="expression" dxfId="69" priority="105">
      <formula>$C15="PUČKO OTVORENO UČILIŠTE-PRIHODI OD DONACIJA"</formula>
    </cfRule>
    <cfRule type="expression" dxfId="68" priority="106">
      <formula>$C15="GRAD SAMOBOR-  Opći prihodi i  primici"</formula>
    </cfRule>
    <cfRule type="expression" dxfId="67" priority="107">
      <formula>$C15="PUČKO OTVORENO UČILIŠTE- VLASTITI PRIHODI"</formula>
    </cfRule>
    <cfRule type="expression" dxfId="66" priority="108">
      <formula>$C15="PUČKO OTVORENO UČILIŠTE-PRIHODI OD POMOĆI"</formula>
    </cfRule>
  </conditionalFormatting>
  <conditionalFormatting sqref="A14:F14">
    <cfRule type="expression" dxfId="65" priority="97">
      <formula>OR($A14="Aktivnost",$A14="Kapitalni projekt",$A14="Tekući projekt")</formula>
    </cfRule>
    <cfRule type="expression" dxfId="64" priority="98">
      <formula>$B14="GRAD SAMOBOR- POMOĆI"</formula>
    </cfRule>
    <cfRule type="expression" dxfId="63" priority="99">
      <formula>$B14="PUČKO OTVORENO UČILIŠTE-PRIHODI OD DONACIJA"</formula>
    </cfRule>
    <cfRule type="expression" dxfId="62" priority="100">
      <formula>$B14="GRAD SAMOBOR-  Opći prihodi i  primici"</formula>
    </cfRule>
    <cfRule type="expression" dxfId="61" priority="101">
      <formula>$B14="PUČKO OTVORENO UČILIŠTE- VLASTITI PRIHODI"</formula>
    </cfRule>
    <cfRule type="expression" dxfId="60" priority="102">
      <formula>$B14="PUČKO OTVORENO UČILIŠTE-PRIHODI OD POMOĆI"</formula>
    </cfRule>
  </conditionalFormatting>
  <conditionalFormatting sqref="D14:F14">
    <cfRule type="expression" dxfId="59" priority="91">
      <formula>OR($A14="Aktivnost",$A14="Kapitalni projekt",$A14="Tekući projekt")</formula>
    </cfRule>
    <cfRule type="expression" dxfId="58" priority="92">
      <formula>$C14="GRAD SAMOBOR- POMOĆI"</formula>
    </cfRule>
    <cfRule type="expression" dxfId="57" priority="93">
      <formula>$C14="PUČKO OTVORENO UČILIŠTE-PRIHODI OD DONACIJA"</formula>
    </cfRule>
    <cfRule type="expression" dxfId="56" priority="94">
      <formula>$C14="GRAD SAMOBOR-  Opći prihodi i  primici"</formula>
    </cfRule>
    <cfRule type="expression" dxfId="55" priority="95">
      <formula>$C14="PUČKO OTVORENO UČILIŠTE- VLASTITI PRIHODI"</formula>
    </cfRule>
    <cfRule type="expression" dxfId="54" priority="96">
      <formula>$C14="PUČKO OTVORENO UČILIŠTE-PRIHODI OD POMOĆI"</formula>
    </cfRule>
  </conditionalFormatting>
  <conditionalFormatting sqref="A16:F16">
    <cfRule type="expression" dxfId="53" priority="79">
      <formula>OR($A16="Aktivnost",$A16="Kapitalni projekt",$A16="Tekući projekt")</formula>
    </cfRule>
    <cfRule type="expression" dxfId="52" priority="80">
      <formula>$C16="GRAD SAMOBOR- POMOĆI"</formula>
    </cfRule>
    <cfRule type="expression" dxfId="51" priority="81">
      <formula>$C16="PUČKO OTVORENO UČILIŠTE-PRIHODI OD DONACIJA"</formula>
    </cfRule>
    <cfRule type="expression" dxfId="50" priority="82">
      <formula>$C16="GRAD SAMOBOR-  Opći prihodi i  primici"</formula>
    </cfRule>
    <cfRule type="expression" dxfId="49" priority="83">
      <formula>$C16="PUČKO OTVORENO UČILIŠTE- VLASTITI PRIHODI"</formula>
    </cfRule>
    <cfRule type="expression" dxfId="48" priority="84">
      <formula>$C16="PUČKO OTVORENO UČILIŠTE-PRIHODI OD POMOĆI"</formula>
    </cfRule>
  </conditionalFormatting>
  <conditionalFormatting sqref="A17:F17">
    <cfRule type="expression" dxfId="47" priority="73">
      <formula>OR($A17="Aktivnost",$A17="Kapitalni projekt",$A17="Tekući projekt")</formula>
    </cfRule>
    <cfRule type="expression" dxfId="46" priority="74">
      <formula>$C17="GRAD SAMOBOR- POMOĆI"</formula>
    </cfRule>
    <cfRule type="expression" dxfId="45" priority="75">
      <formula>$C17="PUČKO OTVORENO UČILIŠTE-PRIHODI OD DONACIJA"</formula>
    </cfRule>
    <cfRule type="expression" dxfId="44" priority="76">
      <formula>$C17="GRAD SAMOBOR-  Opći prihodi i  primici"</formula>
    </cfRule>
    <cfRule type="expression" dxfId="43" priority="77">
      <formula>$C17="PUČKO OTVORENO UČILIŠTE- VLASTITI PRIHODI"</formula>
    </cfRule>
    <cfRule type="expression" dxfId="42" priority="78">
      <formula>$C17="PUČKO OTVORENO UČILIŠTE-PRIHODI OD POMOĆI"</formula>
    </cfRule>
  </conditionalFormatting>
  <conditionalFormatting sqref="A18:F18">
    <cfRule type="expression" dxfId="41" priority="67">
      <formula>OR($A18="Aktivnost",$A18="Kapitalni projekt",$A18="Tekući projekt")</formula>
    </cfRule>
    <cfRule type="expression" dxfId="40" priority="68">
      <formula>$C18="GRAD SAMOBOR- POMOĆI"</formula>
    </cfRule>
    <cfRule type="expression" dxfId="39" priority="69">
      <formula>$C18="PUČKO OTVORENO UČILIŠTE-PRIHODI OD DONACIJA"</formula>
    </cfRule>
    <cfRule type="expression" dxfId="38" priority="70">
      <formula>$C18="GRAD SAMOBOR-  Opći prihodi i  primici"</formula>
    </cfRule>
    <cfRule type="expression" dxfId="37" priority="71">
      <formula>$C18="PUČKO OTVORENO UČILIŠTE- VLASTITI PRIHODI"</formula>
    </cfRule>
    <cfRule type="expression" dxfId="36" priority="72">
      <formula>$C18="PUČKO OTVORENO UČILIŠTE-PRIHODI OD POMOĆI"</formula>
    </cfRule>
  </conditionalFormatting>
  <conditionalFormatting sqref="D9:F9">
    <cfRule type="expression" dxfId="35" priority="61">
      <formula>OR($A9="Aktivnost",$A9="Kapitalni projekt",$A9="Tekući projekt")</formula>
    </cfRule>
    <cfRule type="expression" dxfId="34" priority="62">
      <formula>$B9="GRAD SAMOBOR- POMOĆI"</formula>
    </cfRule>
    <cfRule type="expression" dxfId="33" priority="63">
      <formula>$B9="PUČKO OTVORENO UČILIŠTE-PRIHODI OD DONACIJA"</formula>
    </cfRule>
    <cfRule type="expression" dxfId="32" priority="64">
      <formula>$B9="GRAD SAMOBOR-  Opći prihodi i  primici"</formula>
    </cfRule>
    <cfRule type="expression" dxfId="31" priority="65">
      <formula>$B9="PUČKO OTVORENO UČILIŠTE- VLASTITI PRIHODI"</formula>
    </cfRule>
    <cfRule type="expression" dxfId="30" priority="66">
      <formula>$B9="PUČKO OTVORENO UČILIŠTE-PRIHODI OD POMOĆI"</formula>
    </cfRule>
  </conditionalFormatting>
  <conditionalFormatting sqref="D9:F9">
    <cfRule type="expression" dxfId="29" priority="55">
      <formula>OR($A9="Aktivnost",$A9="Kapitalni projekt",$A9="Tekući projekt")</formula>
    </cfRule>
    <cfRule type="expression" dxfId="28" priority="56">
      <formula>$C9="GRAD SAMOBOR- POMOĆI"</formula>
    </cfRule>
    <cfRule type="expression" dxfId="27" priority="57">
      <formula>$C9="PUČKO OTVORENO UČILIŠTE-PRIHODI OD DONACIJA"</formula>
    </cfRule>
    <cfRule type="expression" dxfId="26" priority="58">
      <formula>$C9="GRAD SAMOBOR-  Opći prihodi i  primici"</formula>
    </cfRule>
    <cfRule type="expression" dxfId="25" priority="59">
      <formula>$C9="PUČKO OTVORENO UČILIŠTE- VLASTITI PRIHODI"</formula>
    </cfRule>
    <cfRule type="expression" dxfId="24" priority="60">
      <formula>$C9="PUČKO OTVORENO UČILIŠTE-PRIHODI OD POMOĆI"</formula>
    </cfRule>
  </conditionalFormatting>
  <conditionalFormatting sqref="D4:F4">
    <cfRule type="expression" dxfId="23" priority="49">
      <formula>OR($A4="Aktivnost",$A4="Kapitalni projekt",$A4="Tekući projekt")</formula>
    </cfRule>
    <cfRule type="expression" dxfId="22" priority="50">
      <formula>$B4="GRAD SAMOBOR- POMOĆI"</formula>
    </cfRule>
    <cfRule type="expression" dxfId="21" priority="51">
      <formula>$B4="PUČKO OTVORENO UČILIŠTE-PRIHODI OD DONACIJA"</formula>
    </cfRule>
    <cfRule type="expression" dxfId="20" priority="52">
      <formula>$B4="GRAD SAMOBOR-  Opći prihodi i  primici"</formula>
    </cfRule>
    <cfRule type="expression" dxfId="19" priority="53">
      <formula>$B4="PUČKO OTVORENO UČILIŠTE- VLASTITI PRIHODI"</formula>
    </cfRule>
    <cfRule type="expression" dxfId="18" priority="54">
      <formula>$B4="PUČKO OTVORENO UČILIŠTE-PRIHODI OD POMOĆI"</formula>
    </cfRule>
  </conditionalFormatting>
  <conditionalFormatting sqref="D4:F4">
    <cfRule type="expression" dxfId="17" priority="43">
      <formula>OR($A4="Aktivnost",$A4="Kapitalni projekt",$A4="Tekući projekt")</formula>
    </cfRule>
    <cfRule type="expression" dxfId="16" priority="44">
      <formula>$C4="GRAD SAMOBOR- POMOĆI"</formula>
    </cfRule>
    <cfRule type="expression" dxfId="15" priority="45">
      <formula>$C4="PUČKO OTVORENO UČILIŠTE-PRIHODI OD DONACIJA"</formula>
    </cfRule>
    <cfRule type="expression" dxfId="14" priority="46">
      <formula>$C4="GRAD SAMOBOR-  Opći prihodi i  primici"</formula>
    </cfRule>
    <cfRule type="expression" dxfId="13" priority="47">
      <formula>$C4="PUČKO OTVORENO UČILIŠTE- VLASTITI PRIHODI"</formula>
    </cfRule>
    <cfRule type="expression" dxfId="12" priority="48">
      <formula>$C4="PUČKO OTVORENO UČILIŠTE-PRIHODI OD POMOĆI"</formula>
    </cfRule>
  </conditionalFormatting>
  <conditionalFormatting sqref="A1:F124">
    <cfRule type="expression" dxfId="11" priority="211">
      <formula>OR($A1="Aktivnost",$A1="Kapitalni projekt",$A1="Tekući projekt")</formula>
    </cfRule>
    <cfRule type="expression" dxfId="10" priority="212">
      <formula>$C1="GRAD SAMOBOR- POMOĆI"</formula>
    </cfRule>
    <cfRule type="expression" dxfId="9" priority="213">
      <formula>$C1="GRADSKA KNJIŽNICA-PRIHODI OD DONACIJA"</formula>
    </cfRule>
    <cfRule type="expression" dxfId="8" priority="214">
      <formula>$C1="GRAD SAMOBOR-  Opći prihodi i  primici"</formula>
    </cfRule>
    <cfRule type="expression" dxfId="7" priority="216">
      <formula>$C1="GRADSKA KNJIŽNICA- VLASTITI PRIHODI"</formula>
    </cfRule>
    <cfRule type="expression" dxfId="6" priority="217">
      <formula>$C1="GRADSKA KNJIŽNICA - PRIHODI OD POMOĆI"</formula>
    </cfRule>
  </conditionalFormatting>
  <conditionalFormatting sqref="M88">
    <cfRule type="expression" dxfId="5" priority="13">
      <formula>OR($A88="Aktivnost",$A88="Kapitalni projekt",$A88="Tekući projekt")</formula>
    </cfRule>
    <cfRule type="expression" dxfId="4" priority="14">
      <formula>$C88="GRAD SAMOBOR- POMOĆI"</formula>
    </cfRule>
    <cfRule type="expression" dxfId="3" priority="15">
      <formula>$C88="GRADSKA KNJIŽNICA-PRIHODI OD DONACIJA"</formula>
    </cfRule>
    <cfRule type="expression" dxfId="2" priority="16">
      <formula>$C88="GRAD SAMOBOR-  Opći prihodi i  primici"</formula>
    </cfRule>
    <cfRule type="expression" dxfId="1" priority="17">
      <formula>$C88="GRADSKA KNJIŽNICA- VLASTITI PRIHODI"</formula>
    </cfRule>
    <cfRule type="expression" dxfId="0" priority="18">
      <formula>$C88="GRADSKA KNJIŽNICA - PRIHODI OD POMOĆI"</formula>
    </cfRule>
  </conditionalFormatting>
  <pageMargins left="0.31496062992125984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Opći dio</vt:lpstr>
      <vt:lpstr>Prijedlog financijskog plana</vt:lpstr>
      <vt:lpstr>List1</vt:lpstr>
      <vt:lpstr>Prijedlog financijskog plana!Ispis_naslova</vt:lpstr>
      <vt:lpstr>Prijedlog financijskog plana!Podrucje_ispisa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Sklemencic</dc:creator>
  <cp:lastModifiedBy>A</cp:lastModifiedBy>
  <cp:lastPrinted>2019-07-19T13:10:58Z</cp:lastPrinted>
  <dcterms:created xsi:type="dcterms:W3CDTF">2019-02-06T07:47:24Z</dcterms:created>
  <dcterms:modified xsi:type="dcterms:W3CDTF">2019-07-19T13:11:28Z</dcterms:modified>
</cp:coreProperties>
</file>